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155" yWindow="75" windowWidth="12120" windowHeight="9090"/>
  </bookViews>
  <sheets>
    <sheet name="Table 33 - FTE" sheetId="1" r:id="rId1"/>
    <sheet name="Sheet1" sheetId="2" r:id="rId2"/>
  </sheets>
  <calcPr calcId="125725" calcMode="autoNoTable" iterate="1" iterateCount="1" iterateDelta="0"/>
</workbook>
</file>

<file path=xl/calcChain.xml><?xml version="1.0" encoding="utf-8"?>
<calcChain xmlns="http://schemas.openxmlformats.org/spreadsheetml/2006/main">
  <c r="AD90" i="1"/>
  <c r="AD100"/>
  <c r="AD102" s="1"/>
  <c r="AD22"/>
  <c r="AD48"/>
  <c r="AD50" l="1"/>
  <c r="AD104"/>
  <c r="AC90"/>
  <c r="AC100"/>
  <c r="AC48"/>
  <c r="AC22"/>
  <c r="AC102" l="1"/>
  <c r="AC50"/>
  <c r="AC104" l="1"/>
  <c r="AB100" l="1"/>
  <c r="AB90"/>
  <c r="AB48"/>
  <c r="AB22"/>
  <c r="AA22"/>
  <c r="Z21"/>
  <c r="Z22" s="1"/>
  <c r="Y11"/>
  <c r="Y22" s="1"/>
  <c r="X22"/>
  <c r="W22"/>
  <c r="V22"/>
  <c r="U9"/>
  <c r="U10"/>
  <c r="U13"/>
  <c r="U11"/>
  <c r="U12"/>
  <c r="U14"/>
  <c r="U15"/>
  <c r="U16"/>
  <c r="U17"/>
  <c r="U18"/>
  <c r="U19"/>
  <c r="U20"/>
  <c r="U21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AA50"/>
  <c r="AA102"/>
  <c r="AA104"/>
  <c r="Z64"/>
  <c r="Z100"/>
  <c r="Z90"/>
  <c r="Z102"/>
  <c r="Z48"/>
  <c r="Y70"/>
  <c r="Y88"/>
  <c r="Y66"/>
  <c r="Y100"/>
  <c r="Y48"/>
  <c r="X100"/>
  <c r="X90"/>
  <c r="X102" s="1"/>
  <c r="X48"/>
  <c r="X50" s="1"/>
  <c r="W86"/>
  <c r="W90" s="1"/>
  <c r="W100"/>
  <c r="W48"/>
  <c r="W50" s="1"/>
  <c r="B22"/>
  <c r="U26"/>
  <c r="U27"/>
  <c r="U28"/>
  <c r="U29"/>
  <c r="U32"/>
  <c r="U33"/>
  <c r="U34"/>
  <c r="U36"/>
  <c r="U38"/>
  <c r="U39"/>
  <c r="U40"/>
  <c r="U46"/>
  <c r="U41"/>
  <c r="U42"/>
  <c r="U43"/>
  <c r="U44"/>
  <c r="U37"/>
  <c r="U47"/>
  <c r="B48"/>
  <c r="C48"/>
  <c r="C50" s="1"/>
  <c r="D48"/>
  <c r="D50" s="1"/>
  <c r="E48"/>
  <c r="E50" s="1"/>
  <c r="F48"/>
  <c r="F50" s="1"/>
  <c r="G48"/>
  <c r="G50" s="1"/>
  <c r="H48"/>
  <c r="H50" s="1"/>
  <c r="I48"/>
  <c r="I50" s="1"/>
  <c r="J48"/>
  <c r="J50" s="1"/>
  <c r="K48"/>
  <c r="K50" s="1"/>
  <c r="L48"/>
  <c r="L50" s="1"/>
  <c r="M48"/>
  <c r="M50" s="1"/>
  <c r="N48"/>
  <c r="N50" s="1"/>
  <c r="O48"/>
  <c r="O50" s="1"/>
  <c r="P48"/>
  <c r="P50" s="1"/>
  <c r="Q48"/>
  <c r="Q50" s="1"/>
  <c r="R48"/>
  <c r="R50" s="1"/>
  <c r="S48"/>
  <c r="S50" s="1"/>
  <c r="T48"/>
  <c r="T50" s="1"/>
  <c r="V48"/>
  <c r="V50" s="1"/>
  <c r="B50"/>
  <c r="U64"/>
  <c r="U66"/>
  <c r="U68"/>
  <c r="M69"/>
  <c r="N69"/>
  <c r="P69"/>
  <c r="P90" s="1"/>
  <c r="U69"/>
  <c r="U70"/>
  <c r="U73"/>
  <c r="U76"/>
  <c r="U79"/>
  <c r="U82"/>
  <c r="U85"/>
  <c r="U86"/>
  <c r="B90"/>
  <c r="C90"/>
  <c r="D90"/>
  <c r="E90"/>
  <c r="F90"/>
  <c r="G90"/>
  <c r="H90"/>
  <c r="I90"/>
  <c r="J90"/>
  <c r="K90"/>
  <c r="L90"/>
  <c r="M90"/>
  <c r="N90"/>
  <c r="O90"/>
  <c r="Q90"/>
  <c r="R90"/>
  <c r="S90"/>
  <c r="T90"/>
  <c r="V90"/>
  <c r="U94"/>
  <c r="B100"/>
  <c r="B102" s="1"/>
  <c r="C100"/>
  <c r="D100"/>
  <c r="E100"/>
  <c r="F100"/>
  <c r="F102" s="1"/>
  <c r="G100"/>
  <c r="H100"/>
  <c r="H102" s="1"/>
  <c r="I100"/>
  <c r="J100"/>
  <c r="J102" s="1"/>
  <c r="K100"/>
  <c r="L100"/>
  <c r="L102" s="1"/>
  <c r="M100"/>
  <c r="N100"/>
  <c r="N102" s="1"/>
  <c r="O100"/>
  <c r="P100"/>
  <c r="Q100"/>
  <c r="R100"/>
  <c r="R102" s="1"/>
  <c r="S100"/>
  <c r="T100"/>
  <c r="U100" s="1"/>
  <c r="V100"/>
  <c r="D102"/>
  <c r="AB102"/>
  <c r="U48" l="1"/>
  <c r="V102"/>
  <c r="V104" s="1"/>
  <c r="S102"/>
  <c r="U90"/>
  <c r="U102" s="1"/>
  <c r="AB50"/>
  <c r="X104"/>
  <c r="M102"/>
  <c r="M104" s="1"/>
  <c r="I102"/>
  <c r="I104" s="1"/>
  <c r="E102"/>
  <c r="Y90"/>
  <c r="W102"/>
  <c r="W104" s="1"/>
  <c r="Z50"/>
  <c r="Z104" s="1"/>
  <c r="O102"/>
  <c r="K102"/>
  <c r="K104" s="1"/>
  <c r="G102"/>
  <c r="G104" s="1"/>
  <c r="C102"/>
  <c r="C104" s="1"/>
  <c r="P102"/>
  <c r="Y102"/>
  <c r="Q102"/>
  <c r="Q104" s="1"/>
  <c r="P104"/>
  <c r="T102"/>
  <c r="T104" s="1"/>
  <c r="J104"/>
  <c r="F104"/>
  <c r="O104"/>
  <c r="L104"/>
  <c r="R104"/>
  <c r="N104"/>
  <c r="H104"/>
  <c r="B104"/>
  <c r="S104"/>
  <c r="E104"/>
  <c r="D104"/>
  <c r="U22"/>
  <c r="U50" s="1"/>
  <c r="AB104"/>
  <c r="Y50"/>
  <c r="U104" l="1"/>
  <c r="Y104"/>
</calcChain>
</file>

<file path=xl/sharedStrings.xml><?xml version="1.0" encoding="utf-8"?>
<sst xmlns="http://schemas.openxmlformats.org/spreadsheetml/2006/main" count="459" uniqueCount="123">
  <si>
    <t xml:space="preserve"> FALL</t>
  </si>
  <si>
    <t>FALL</t>
  </si>
  <si>
    <t>% Change</t>
  </si>
  <si>
    <t>INSTITUTION</t>
  </si>
  <si>
    <t>1981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</si>
  <si>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</si>
  <si>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</si>
  <si>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</si>
  <si>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</si>
  <si>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</si>
  <si>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</si>
  <si>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</si>
  <si>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</si>
  <si>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</si>
  <si>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</si>
  <si>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</si>
  <si>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</si>
  <si>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</si>
  <si>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</si>
  <si>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</si>
  <si>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</si>
  <si>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</si>
  <si>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</si>
  <si>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99-00</t>
  </si>
  <si>
    <t>2001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</si>
  <si>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</si>
  <si>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</si>
  <si>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</si>
  <si>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</si>
  <si>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</si>
  <si>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</si>
  <si>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</si>
  <si>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</si>
  <si>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</si>
  <si>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</si>
  <si>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</si>
  <si>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</si>
  <si>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</si>
  <si>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</si>
  <si>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</si>
  <si>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</si>
  <si>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</si>
  <si>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N/A</t>
  </si>
  <si>
    <t>--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</si>
  <si>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</si>
  <si>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</si>
  <si>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</si>
  <si>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</si>
  <si>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</si>
  <si>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</si>
  <si>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</si>
  <si>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</si>
  <si>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</si>
  <si>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</si>
  <si>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</si>
  <si>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N/A indicates that data are not available.</t>
  </si>
  <si>
    <t>-- indicates that the institution was not or is no longer open.</t>
  </si>
  <si>
    <t>Note:  Figures may vary from previous reports due to updates.</t>
  </si>
  <si>
    <t>PRIVATE NOT-FOR-PROFIT (INDEPENDENT) BACCALAUREATE AND HIGHER DEGREE-GRANTING INSTITUTIONS</t>
  </si>
  <si>
    <t>AVILA</t>
  </si>
  <si>
    <t>CARDINAL NEWMAN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</si>
  <si>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</si>
  <si>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</si>
  <si>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</si>
  <si>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</si>
  <si>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</si>
  <si>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</si>
  <si>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</si>
  <si>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</si>
  <si>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</si>
  <si>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</si>
  <si>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</si>
  <si>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</si>
  <si>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</si>
  <si>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</si>
  <si>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</si>
  <si>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</si>
  <si>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TARKIO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</si>
  <si>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</si>
  <si>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</si>
  <si>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</si>
  <si>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</si>
  <si>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</si>
  <si>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</si>
  <si>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</si>
  <si>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KEMPER</t>
  </si>
  <si>
    <t>*</t>
  </si>
  <si>
    <t>NORTHWEST MISSOURI CC</t>
  </si>
  <si>
    <t>ST. MARY'S</t>
  </si>
  <si>
    <t>ST. PAUL'S</t>
  </si>
  <si>
    <t>WENTWORTH</t>
  </si>
  <si>
    <t>PRIVATE NOT-FOR-PROFIT (INDEPENDENT) TOTAL</t>
  </si>
  <si>
    <t>STATE TOTAL</t>
  </si>
  <si>
    <t>TABLE 33</t>
  </si>
  <si>
    <t>TABLE 34</t>
  </si>
  <si>
    <t>2003</t>
  </si>
  <si>
    <t>SOURCE:  DHE02, Supplement to the IPEDS EF</t>
  </si>
  <si>
    <t>SOURCE:  DHE02, Supplement to the IPEDS EF and Enhanced Missouri Student Achievement Study</t>
  </si>
  <si>
    <t>2004</t>
  </si>
  <si>
    <t>2005</t>
  </si>
  <si>
    <t>MSU- WEST PLAINS</t>
  </si>
  <si>
    <t>MISSOURI STATE</t>
  </si>
  <si>
    <t>2006</t>
  </si>
  <si>
    <t>UCM</t>
  </si>
  <si>
    <t>MCC - BLUE RIVER</t>
  </si>
  <si>
    <t>MCC - BUSINESS AND TECHNOLOGY</t>
  </si>
  <si>
    <t>MCC - LONGVIEW</t>
  </si>
  <si>
    <t>MCC - MAPLE WOODS</t>
  </si>
  <si>
    <t>MCC - PENN VALLEY</t>
  </si>
  <si>
    <t>MCC - PIONEER</t>
  </si>
  <si>
    <t>CENTRAL METHODIST - GR / EXT.</t>
  </si>
  <si>
    <t>CENTRAL METHODIST / CLAS**</t>
  </si>
  <si>
    <t>* No longer offers postsecondary programs</t>
  </si>
  <si>
    <t xml:space="preserve">** Central Methodist University began reporting its College of Liberal Arts and Sciences (CLAS) </t>
  </si>
  <si>
    <t>and Graduate / Extension divisions separately in FY 2006</t>
  </si>
  <si>
    <t>2007</t>
  </si>
  <si>
    <t>ST. LOUIS CC - WILDWOOD</t>
  </si>
  <si>
    <t>MISSOURI UNIV. OF SCI. &amp; TECH.</t>
  </si>
  <si>
    <t>2008</t>
  </si>
  <si>
    <t>HISTORICAL TREND IN TOTAL FULL-TIME EQUIVALENT (FTE) ENROLLMENT AT PUBLIC INSTITUTIONS,  FALL 1981, FALL 2004-FALL 2009</t>
  </si>
  <si>
    <t>2009</t>
  </si>
  <si>
    <t>CENTRAL METHODIST - CLAS</t>
  </si>
  <si>
    <t>HISTORICAL TREND IN TOTAL FULL-TIME EQUIVALENT (FTE) ENROLLMENT AT PRIVATE NOT-FOR-PROFIT (INDEPENDENT) INSTITUTIONS, FALL 1981, FALL 2004-FALL 2009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</si>
</sst>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9">
    <font>
      <sz val="7"/>
      <name val="TMS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u/>
      <sz val="8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name val="TMS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thick">
        <color indexed="8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8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87">
    <xf numFmtId="0" fontId="0" fillId="0" borderId="0" xfId="0" applyNumberFormat="1" applyFont="1" applyAlignment="1" applyProtection="1">
      <protection locked="0"/>
    </xf>
    <xf numFmtId="3" fontId="1" fillId="0" borderId="0" xfId="0" applyNumberFormat="1" applyFont="1" applyAlignment="1">
      <alignment horizontal="centerContinuous"/>
    </xf>
    <xf numFmtId="3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/>
    <xf numFmtId="3" fontId="1" fillId="0" borderId="0" xfId="0" applyNumberFormat="1" applyFont="1" applyAlignment="1"/>
    <xf numFmtId="1" fontId="1" fillId="0" borderId="0" xfId="0" applyNumberFormat="1" applyFont="1" applyAlignment="1"/>
    <xf numFmtId="3" fontId="3" fillId="2" borderId="0" xfId="0" applyNumberFormat="1" applyFont="1" applyFill="1" applyAlignment="1"/>
    <xf numFmtId="3" fontId="1" fillId="0" borderId="2" xfId="0" applyNumberFormat="1" applyFont="1" applyBorder="1" applyAlignment="1"/>
    <xf numFmtId="164" fontId="1" fillId="0" borderId="0" xfId="0" applyNumberFormat="1" applyFont="1" applyAlignment="1"/>
    <xf numFmtId="3" fontId="3" fillId="2" borderId="2" xfId="0" applyNumberFormat="1" applyFont="1" applyFill="1" applyBorder="1" applyAlignment="1"/>
    <xf numFmtId="3" fontId="3" fillId="2" borderId="0" xfId="0" applyNumberFormat="1" applyFont="1" applyFill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/>
    <xf numFmtId="0" fontId="1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Continuous"/>
    </xf>
    <xf numFmtId="0" fontId="1" fillId="0" borderId="0" xfId="0" applyNumberFormat="1" applyFont="1" applyAlignment="1"/>
    <xf numFmtId="0" fontId="3" fillId="2" borderId="0" xfId="0" applyNumberFormat="1" applyFont="1" applyFill="1" applyAlignment="1"/>
    <xf numFmtId="0" fontId="1" fillId="0" borderId="1" xfId="0" applyNumberFormat="1" applyFont="1" applyBorder="1" applyAlignment="1"/>
    <xf numFmtId="0" fontId="1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NumberFormat="1" applyFont="1" applyBorder="1" applyAlignment="1"/>
    <xf numFmtId="0" fontId="1" fillId="0" borderId="6" xfId="0" applyNumberFormat="1" applyFont="1" applyBorder="1" applyAlignment="1"/>
    <xf numFmtId="1" fontId="1" fillId="0" borderId="5" xfId="0" applyNumberFormat="1" applyFont="1" applyBorder="1" applyAlignment="1"/>
    <xf numFmtId="0" fontId="4" fillId="0" borderId="0" xfId="0" applyFont="1" applyAlignment="1">
      <alignment horizontal="left" wrapText="1"/>
    </xf>
    <xf numFmtId="3" fontId="3" fillId="2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3" fontId="1" fillId="0" borderId="5" xfId="0" applyNumberFormat="1" applyFont="1" applyBorder="1" applyAlignment="1"/>
    <xf numFmtId="0" fontId="1" fillId="0" borderId="0" xfId="0" applyFont="1" applyAlignment="1">
      <alignment horizontal="left" wrapText="1"/>
    </xf>
    <xf numFmtId="3" fontId="1" fillId="0" borderId="1" xfId="0" applyNumberFormat="1" applyFont="1" applyBorder="1" applyAlignment="1"/>
    <xf numFmtId="0" fontId="1" fillId="0" borderId="0" xfId="0" applyFont="1" applyAlignment="1"/>
    <xf numFmtId="0" fontId="1" fillId="0" borderId="0" xfId="0" applyNumberFormat="1" applyFont="1" applyAlignment="1">
      <alignment horizontal="left"/>
    </xf>
    <xf numFmtId="3" fontId="3" fillId="2" borderId="7" xfId="0" applyNumberFormat="1" applyFont="1" applyFill="1" applyBorder="1" applyAlignment="1"/>
    <xf numFmtId="0" fontId="1" fillId="0" borderId="7" xfId="0" applyNumberFormat="1" applyFont="1" applyBorder="1" applyAlignment="1"/>
    <xf numFmtId="3" fontId="3" fillId="2" borderId="8" xfId="0" applyNumberFormat="1" applyFont="1" applyFill="1" applyBorder="1" applyAlignment="1"/>
    <xf numFmtId="49" fontId="1" fillId="0" borderId="1" xfId="0" applyNumberFormat="1" applyFont="1" applyBorder="1" applyAlignment="1">
      <alignment horizontal="center"/>
    </xf>
    <xf numFmtId="49" fontId="3" fillId="2" borderId="0" xfId="0" applyNumberFormat="1" applyFont="1" applyFill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" fillId="0" borderId="12" xfId="0" applyNumberFormat="1" applyFont="1" applyBorder="1" applyAlignment="1"/>
    <xf numFmtId="0" fontId="5" fillId="0" borderId="11" xfId="0" applyNumberFormat="1" applyFont="1" applyBorder="1" applyAlignment="1"/>
    <xf numFmtId="0" fontId="1" fillId="0" borderId="11" xfId="0" applyNumberFormat="1" applyFont="1" applyBorder="1" applyAlignment="1"/>
    <xf numFmtId="3" fontId="1" fillId="0" borderId="11" xfId="0" applyNumberFormat="1" applyFont="1" applyBorder="1" applyAlignment="1"/>
    <xf numFmtId="3" fontId="3" fillId="2" borderId="11" xfId="0" applyNumberFormat="1" applyFont="1" applyFill="1" applyBorder="1" applyAlignment="1"/>
    <xf numFmtId="3" fontId="1" fillId="0" borderId="11" xfId="0" applyNumberFormat="1" applyFont="1" applyBorder="1" applyAlignment="1">
      <alignment horizontal="right"/>
    </xf>
    <xf numFmtId="3" fontId="3" fillId="2" borderId="13" xfId="0" applyNumberFormat="1" applyFont="1" applyFill="1" applyBorder="1" applyAlignment="1"/>
    <xf numFmtId="3" fontId="1" fillId="0" borderId="10" xfId="0" applyNumberFormat="1" applyFont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3" fontId="1" fillId="0" borderId="12" xfId="0" applyNumberFormat="1" applyFont="1" applyBorder="1" applyAlignment="1"/>
    <xf numFmtId="3" fontId="3" fillId="2" borderId="14" xfId="0" applyNumberFormat="1" applyFont="1" applyFill="1" applyBorder="1" applyAlignment="1"/>
    <xf numFmtId="3" fontId="3" fillId="2" borderId="9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3" fontId="1" fillId="0" borderId="7" xfId="0" applyNumberFormat="1" applyFont="1" applyBorder="1" applyAlignment="1"/>
    <xf numFmtId="0" fontId="6" fillId="0" borderId="0" xfId="0" applyFont="1" applyAlignment="1"/>
    <xf numFmtId="3" fontId="1" fillId="0" borderId="0" xfId="0" applyNumberFormat="1" applyFont="1" applyFill="1" applyBorder="1" applyAlignment="1"/>
    <xf numFmtId="0" fontId="1" fillId="0" borderId="0" xfId="0" applyFont="1" applyFill="1" applyAlignment="1"/>
    <xf numFmtId="0" fontId="7" fillId="0" borderId="0" xfId="0" applyNumberFormat="1" applyFont="1" applyAlignment="1">
      <alignment horizontal="left" indent="1"/>
    </xf>
    <xf numFmtId="165" fontId="1" fillId="0" borderId="0" xfId="1" applyNumberFormat="1" applyFont="1" applyAlignment="1"/>
    <xf numFmtId="165" fontId="1" fillId="0" borderId="1" xfId="1" applyNumberFormat="1" applyFont="1" applyBorder="1" applyAlignment="1">
      <alignment horizontal="center"/>
    </xf>
    <xf numFmtId="165" fontId="3" fillId="2" borderId="9" xfId="1" applyNumberFormat="1" applyFont="1" applyFill="1" applyBorder="1" applyAlignment="1">
      <alignment horizontal="center"/>
    </xf>
    <xf numFmtId="165" fontId="3" fillId="2" borderId="0" xfId="1" applyNumberFormat="1" applyFont="1" applyFill="1" applyAlignment="1"/>
    <xf numFmtId="165" fontId="1" fillId="0" borderId="7" xfId="1" applyNumberFormat="1" applyFont="1" applyBorder="1" applyAlignment="1"/>
    <xf numFmtId="165" fontId="1" fillId="0" borderId="0" xfId="1" applyNumberFormat="1" applyFont="1" applyFill="1" applyAlignment="1"/>
    <xf numFmtId="165" fontId="3" fillId="2" borderId="7" xfId="1" applyNumberFormat="1" applyFont="1" applyFill="1" applyBorder="1" applyAlignment="1"/>
    <xf numFmtId="0" fontId="3" fillId="2" borderId="9" xfId="1" applyNumberFormat="1" applyFont="1" applyFill="1" applyBorder="1" applyAlignment="1">
      <alignment horizontal="center"/>
    </xf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5" xfId="0" applyNumberFormat="1" applyFont="1" applyFill="1" applyBorder="1" applyAlignment="1"/>
    <xf numFmtId="3" fontId="3" fillId="0" borderId="0" xfId="0" applyNumberFormat="1" applyFont="1" applyFill="1" applyAlignment="1"/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/>
    <xf numFmtId="3" fontId="3" fillId="0" borderId="7" xfId="0" applyNumberFormat="1" applyFont="1" applyFill="1" applyBorder="1" applyAlignment="1"/>
    <xf numFmtId="3" fontId="1" fillId="0" borderId="0" xfId="0" applyNumberFormat="1" applyFont="1" applyFill="1" applyAlignment="1"/>
    <xf numFmtId="3" fontId="1" fillId="0" borderId="0" xfId="0" applyNumberFormat="1" applyFont="1" applyFill="1" applyAlignment="1">
      <alignment horizontal="right"/>
    </xf>
    <xf numFmtId="0" fontId="1" fillId="0" borderId="1" xfId="0" applyNumberFormat="1" applyFont="1" applyFill="1" applyBorder="1" applyAlignment="1"/>
    <xf numFmtId="0" fontId="1" fillId="0" borderId="0" xfId="0" applyNumberFormat="1" applyFont="1" applyFill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E244"/>
  <sheetViews>
    <sheetView tabSelected="1" showOutlineSymbols="0" view="pageBreakPreview" zoomScale="60" zoomScaleNormal="100" workbookViewId="0">
      <selection activeCell="AA10" sqref="AA10"/>
    </sheetView>
  </sheetViews>
  <sheetFormatPr defaultColWidth="15.796875" defaultRowHeight="11.25"/>
  <cols>
    <col min="1" max="1" width="45.19921875" style="16" customWidth="1"/>
    <col min="2" max="2" width="10.796875" style="86" customWidth="1"/>
    <col min="3" max="7" width="9" style="16" hidden="1" customWidth="1"/>
    <col min="8" max="18" width="8.796875" style="16" hidden="1" customWidth="1"/>
    <col min="19" max="19" width="10.796875" style="16" hidden="1" customWidth="1"/>
    <col min="20" max="20" width="9" style="16" hidden="1" customWidth="1"/>
    <col min="21" max="22" width="8.796875" style="16" hidden="1" customWidth="1"/>
    <col min="23" max="23" width="9.19921875" style="16" hidden="1" customWidth="1"/>
    <col min="24" max="24" width="9" style="16" hidden="1" customWidth="1"/>
    <col min="25" max="29" width="9" style="4" customWidth="1"/>
    <col min="30" max="30" width="10.796875" style="64" bestFit="1" customWidth="1"/>
    <col min="31" max="31" width="0" style="16" hidden="1" customWidth="1"/>
    <col min="32" max="16384" width="15.796875" style="16"/>
  </cols>
  <sheetData>
    <row r="1" spans="1:31" ht="12.75" customHeight="1">
      <c r="A1" s="36" t="s">
        <v>93</v>
      </c>
      <c r="B1" s="7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4"/>
      <c r="U1" s="14"/>
      <c r="V1" s="14"/>
    </row>
    <row r="2" spans="1:31" ht="24" customHeight="1">
      <c r="A2" s="72" t="s">
        <v>119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</row>
    <row r="3" spans="1:31" ht="12.75" customHeight="1" thickBot="1">
      <c r="A3" s="17"/>
      <c r="B3" s="75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V3" s="17"/>
    </row>
    <row r="4" spans="1:31" ht="12.75" customHeight="1" thickTop="1">
      <c r="A4" s="18"/>
      <c r="B4" s="76" t="s">
        <v>0</v>
      </c>
      <c r="C4" s="19" t="s">
        <v>1</v>
      </c>
      <c r="D4" s="20" t="s">
        <v>1</v>
      </c>
      <c r="E4" s="20" t="s">
        <v>1</v>
      </c>
      <c r="F4" s="20" t="s">
        <v>0</v>
      </c>
      <c r="G4" s="20" t="s">
        <v>1</v>
      </c>
      <c r="H4" s="20" t="s">
        <v>1</v>
      </c>
      <c r="I4" s="20" t="s">
        <v>1</v>
      </c>
      <c r="J4" s="20" t="s">
        <v>1</v>
      </c>
      <c r="K4" s="20" t="s">
        <v>1</v>
      </c>
      <c r="L4" s="20" t="s">
        <v>1</v>
      </c>
      <c r="M4" s="20" t="s">
        <v>1</v>
      </c>
      <c r="N4" s="20" t="s">
        <v>1</v>
      </c>
      <c r="O4" s="20" t="s">
        <v>1</v>
      </c>
      <c r="P4" s="20" t="s">
        <v>1</v>
      </c>
      <c r="Q4" s="20" t="s">
        <v>1</v>
      </c>
      <c r="R4" s="20" t="s">
        <v>1</v>
      </c>
      <c r="S4" s="44" t="s">
        <v>1</v>
      </c>
      <c r="T4" s="20" t="s">
        <v>1</v>
      </c>
      <c r="U4" s="21" t="s">
        <v>2</v>
      </c>
      <c r="V4" s="20" t="s">
        <v>1</v>
      </c>
      <c r="W4" s="20" t="s">
        <v>1</v>
      </c>
      <c r="X4" s="20" t="s">
        <v>1</v>
      </c>
      <c r="Y4" s="2" t="s">
        <v>1</v>
      </c>
      <c r="Z4" s="2" t="s">
        <v>1</v>
      </c>
      <c r="AA4" s="2" t="s">
        <v>1</v>
      </c>
      <c r="AB4" s="2" t="s">
        <v>1</v>
      </c>
      <c r="AC4" s="2" t="s">
        <v>1</v>
      </c>
      <c r="AD4" s="65" t="s">
        <v>1</v>
      </c>
    </row>
    <row r="5" spans="1:31" ht="12.75" customHeight="1">
      <c r="A5" s="17" t="s">
        <v>3</v>
      </c>
      <c r="B5" s="77" t="s">
        <v>4</v>
      </c>
      <c r="C5" s="23" t="s">
        <v>5</v>
      </c>
      <c r="D5" s="22" t="s">
        <v>6</v>
      </c>
      <c r="E5" s="22" t="s">
        <v>7</v>
      </c>
      <c r="F5" s="22" t="s">
        <v>8</v>
      </c>
      <c r="G5" s="22" t="s">
        <v>9</v>
      </c>
      <c r="H5" s="22" t="s">
        <v>10</v>
      </c>
      <c r="I5" s="22" t="s">
        <v>11</v>
      </c>
      <c r="J5" s="22" t="s">
        <v>12</v>
      </c>
      <c r="K5" s="22" t="s">
        <v>13</v>
      </c>
      <c r="L5" s="22" t="s">
        <v>14</v>
      </c>
      <c r="M5" s="22" t="s">
        <v>15</v>
      </c>
      <c r="N5" s="22" t="s">
        <v>16</v>
      </c>
      <c r="O5" s="22" t="s">
        <v>17</v>
      </c>
      <c r="P5" s="22" t="s">
        <v>18</v>
      </c>
      <c r="Q5" s="22" t="s">
        <v>19</v>
      </c>
      <c r="R5" s="24" t="s">
        <v>20</v>
      </c>
      <c r="S5" s="45" t="s">
        <v>21</v>
      </c>
      <c r="T5" s="24" t="s">
        <v>22</v>
      </c>
      <c r="U5" s="25" t="s">
        <v>23</v>
      </c>
      <c r="V5" s="24" t="s">
        <v>24</v>
      </c>
      <c r="W5" s="24">
        <v>2002</v>
      </c>
      <c r="X5" s="43">
        <v>2003</v>
      </c>
      <c r="Y5" s="42">
        <v>2004</v>
      </c>
      <c r="Z5" s="57" t="s">
        <v>99</v>
      </c>
      <c r="AA5" s="58">
        <v>2006</v>
      </c>
      <c r="AB5" s="58">
        <v>2007</v>
      </c>
      <c r="AC5" s="58">
        <v>2008</v>
      </c>
      <c r="AD5" s="71">
        <v>2009</v>
      </c>
    </row>
    <row r="6" spans="1:31" ht="12.75" customHeight="1">
      <c r="A6" s="26"/>
      <c r="B6" s="78"/>
      <c r="C6" s="27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46"/>
      <c r="T6" s="26"/>
      <c r="U6" s="28"/>
      <c r="V6" s="26"/>
      <c r="W6" s="26"/>
    </row>
    <row r="7" spans="1:31" ht="29.1" customHeight="1">
      <c r="A7" s="29" t="s">
        <v>25</v>
      </c>
      <c r="B7" s="75"/>
      <c r="C7" s="3"/>
      <c r="I7" s="4"/>
      <c r="S7" s="47"/>
      <c r="U7" s="5"/>
    </row>
    <row r="8" spans="1:31" ht="12.75" customHeight="1">
      <c r="A8" s="35"/>
      <c r="B8" s="75"/>
      <c r="C8" s="3"/>
      <c r="I8" s="4"/>
      <c r="S8" s="48"/>
      <c r="U8" s="5"/>
    </row>
    <row r="9" spans="1:31" ht="12.75" customHeight="1">
      <c r="A9" s="16" t="s">
        <v>26</v>
      </c>
      <c r="B9" s="79">
        <v>946</v>
      </c>
      <c r="C9" s="7">
        <v>795</v>
      </c>
      <c r="D9" s="4">
        <v>762</v>
      </c>
      <c r="E9" s="4">
        <v>774</v>
      </c>
      <c r="F9" s="4">
        <v>773</v>
      </c>
      <c r="G9" s="4">
        <v>833</v>
      </c>
      <c r="H9" s="4">
        <v>831</v>
      </c>
      <c r="I9" s="4">
        <v>835</v>
      </c>
      <c r="J9" s="16">
        <v>902</v>
      </c>
      <c r="K9" s="4">
        <v>886</v>
      </c>
      <c r="L9" s="4">
        <v>936</v>
      </c>
      <c r="M9" s="4">
        <v>1026</v>
      </c>
      <c r="N9" s="4">
        <v>1042</v>
      </c>
      <c r="O9" s="4">
        <v>1094</v>
      </c>
      <c r="P9" s="4">
        <v>1095</v>
      </c>
      <c r="Q9" s="4">
        <v>1104</v>
      </c>
      <c r="R9" s="4">
        <v>1111</v>
      </c>
      <c r="S9" s="49">
        <v>1072</v>
      </c>
      <c r="T9" s="4">
        <v>1035</v>
      </c>
      <c r="U9" s="8">
        <f t="shared" ref="U9:U21" si="0">(T9-S9)/S9</f>
        <v>-3.4514925373134331E-2</v>
      </c>
      <c r="V9" s="4">
        <v>1051</v>
      </c>
      <c r="W9" s="4">
        <v>1022</v>
      </c>
      <c r="X9" s="4">
        <v>967</v>
      </c>
      <c r="Y9" s="4">
        <v>1063</v>
      </c>
      <c r="Z9" s="4">
        <v>1196</v>
      </c>
      <c r="AA9" s="4">
        <v>1390</v>
      </c>
      <c r="AB9" s="4">
        <v>1413</v>
      </c>
      <c r="AC9" s="61">
        <v>1433</v>
      </c>
      <c r="AD9" s="64">
        <v>1497.74</v>
      </c>
      <c r="AE9" s="62"/>
    </row>
    <row r="10" spans="1:31" ht="12.75" customHeight="1">
      <c r="A10" s="16" t="s">
        <v>27</v>
      </c>
      <c r="B10" s="79">
        <v>2070</v>
      </c>
      <c r="C10" s="7">
        <v>2078</v>
      </c>
      <c r="D10" s="4">
        <v>2142</v>
      </c>
      <c r="E10" s="4">
        <v>2256</v>
      </c>
      <c r="F10" s="4">
        <v>2108</v>
      </c>
      <c r="G10" s="4">
        <v>1643</v>
      </c>
      <c r="H10" s="4">
        <v>1814</v>
      </c>
      <c r="I10" s="4">
        <v>2056</v>
      </c>
      <c r="J10" s="4">
        <v>2393</v>
      </c>
      <c r="K10" s="4">
        <v>2809</v>
      </c>
      <c r="L10" s="4">
        <v>2743</v>
      </c>
      <c r="M10" s="4">
        <v>2547</v>
      </c>
      <c r="N10" s="4">
        <v>2429</v>
      </c>
      <c r="O10" s="4">
        <v>2365</v>
      </c>
      <c r="P10" s="4">
        <v>2048</v>
      </c>
      <c r="Q10" s="4">
        <v>2142</v>
      </c>
      <c r="R10" s="4">
        <v>2299</v>
      </c>
      <c r="S10" s="49">
        <v>2375</v>
      </c>
      <c r="T10" s="4">
        <v>2384</v>
      </c>
      <c r="U10" s="8">
        <f t="shared" si="0"/>
        <v>3.7894736842105261E-3</v>
      </c>
      <c r="V10" s="4">
        <v>2416</v>
      </c>
      <c r="W10" s="4">
        <v>2245</v>
      </c>
      <c r="X10" s="4">
        <v>2254</v>
      </c>
      <c r="Y10" s="4">
        <v>2370</v>
      </c>
      <c r="Z10" s="4">
        <v>2346</v>
      </c>
      <c r="AA10" s="4">
        <v>2304</v>
      </c>
      <c r="AB10" s="4">
        <v>2288</v>
      </c>
      <c r="AC10" s="61">
        <v>2243</v>
      </c>
      <c r="AD10" s="64">
        <v>2416.2999999999997</v>
      </c>
      <c r="AE10" s="62"/>
    </row>
    <row r="11" spans="1:31" ht="12.75" customHeight="1">
      <c r="A11" s="16" t="s">
        <v>28</v>
      </c>
      <c r="B11" s="79">
        <v>3174</v>
      </c>
      <c r="C11" s="7">
        <v>3266</v>
      </c>
      <c r="D11" s="4">
        <v>3282</v>
      </c>
      <c r="E11" s="4">
        <v>3274</v>
      </c>
      <c r="F11" s="4">
        <v>3290</v>
      </c>
      <c r="G11" s="4">
        <v>3540</v>
      </c>
      <c r="H11" s="4">
        <v>3918</v>
      </c>
      <c r="I11" s="4">
        <v>4313</v>
      </c>
      <c r="J11" s="4">
        <v>4342</v>
      </c>
      <c r="K11" s="4">
        <v>4281</v>
      </c>
      <c r="L11" s="4">
        <v>4313</v>
      </c>
      <c r="M11" s="4">
        <v>4210</v>
      </c>
      <c r="N11" s="4">
        <v>4045</v>
      </c>
      <c r="O11" s="4">
        <v>4050</v>
      </c>
      <c r="P11" s="4">
        <v>4030</v>
      </c>
      <c r="Q11" s="4">
        <v>4183</v>
      </c>
      <c r="R11" s="4">
        <v>4250</v>
      </c>
      <c r="S11" s="49">
        <v>4306</v>
      </c>
      <c r="T11" s="4">
        <v>4322</v>
      </c>
      <c r="U11" s="8">
        <f t="shared" si="0"/>
        <v>3.7157454714352067E-3</v>
      </c>
      <c r="V11" s="4">
        <v>4412</v>
      </c>
      <c r="W11" s="4">
        <v>4367</v>
      </c>
      <c r="X11" s="4">
        <v>4080</v>
      </c>
      <c r="Y11" s="4">
        <f>553+123+43+1+2346+367+424+56+19+16+90+6</f>
        <v>4044</v>
      </c>
      <c r="Z11" s="4">
        <v>4198</v>
      </c>
      <c r="AA11" s="4">
        <v>4407</v>
      </c>
      <c r="AB11" s="4">
        <v>4343</v>
      </c>
      <c r="AC11" s="61">
        <v>4184</v>
      </c>
      <c r="AD11" s="64">
        <v>4531.1400000000012</v>
      </c>
      <c r="AE11" s="62"/>
    </row>
    <row r="12" spans="1:31" ht="12.75" customHeight="1">
      <c r="A12" s="16" t="s">
        <v>101</v>
      </c>
      <c r="B12" s="79">
        <v>11462</v>
      </c>
      <c r="C12" s="7">
        <v>11542</v>
      </c>
      <c r="D12" s="4">
        <v>11495</v>
      </c>
      <c r="E12" s="4">
        <v>11737</v>
      </c>
      <c r="F12" s="4">
        <v>12035</v>
      </c>
      <c r="G12" s="4">
        <v>12755</v>
      </c>
      <c r="H12" s="4">
        <v>13701</v>
      </c>
      <c r="I12" s="4">
        <v>14818</v>
      </c>
      <c r="J12" s="4">
        <v>15784</v>
      </c>
      <c r="K12" s="4">
        <v>15657</v>
      </c>
      <c r="L12" s="4">
        <v>15303</v>
      </c>
      <c r="M12" s="4">
        <v>14555</v>
      </c>
      <c r="N12" s="4">
        <v>13791</v>
      </c>
      <c r="O12" s="4">
        <v>13082</v>
      </c>
      <c r="P12" s="4">
        <v>12925</v>
      </c>
      <c r="Q12" s="4">
        <v>13000</v>
      </c>
      <c r="R12" s="4">
        <v>13418</v>
      </c>
      <c r="S12" s="49">
        <v>13837</v>
      </c>
      <c r="T12" s="4">
        <v>14112</v>
      </c>
      <c r="U12" s="8">
        <f t="shared" si="0"/>
        <v>1.9874250198742501E-2</v>
      </c>
      <c r="V12" s="4">
        <v>14396</v>
      </c>
      <c r="W12" s="4">
        <v>14632</v>
      </c>
      <c r="X12" s="4">
        <v>14930</v>
      </c>
      <c r="Y12" s="4">
        <v>15181</v>
      </c>
      <c r="Z12" s="4">
        <v>15079</v>
      </c>
      <c r="AA12" s="4">
        <v>15379</v>
      </c>
      <c r="AB12" s="4">
        <v>15537</v>
      </c>
      <c r="AC12" s="61">
        <v>15604</v>
      </c>
      <c r="AD12" s="64">
        <v>16227.66</v>
      </c>
      <c r="AE12" s="62"/>
    </row>
    <row r="13" spans="1:31" ht="12.75" customHeight="1">
      <c r="A13" s="60" t="s">
        <v>117</v>
      </c>
      <c r="B13" s="79">
        <v>6684</v>
      </c>
      <c r="C13" s="7">
        <v>6655</v>
      </c>
      <c r="D13" s="4">
        <v>6000</v>
      </c>
      <c r="E13" s="4">
        <v>5349</v>
      </c>
      <c r="F13" s="4">
        <v>4964</v>
      </c>
      <c r="G13" s="4">
        <v>4619</v>
      </c>
      <c r="H13" s="4">
        <v>4442</v>
      </c>
      <c r="I13" s="4">
        <v>4323</v>
      </c>
      <c r="J13" s="4">
        <v>4208</v>
      </c>
      <c r="K13" s="4">
        <v>4372</v>
      </c>
      <c r="L13" s="4">
        <v>4517</v>
      </c>
      <c r="M13" s="4">
        <v>4655</v>
      </c>
      <c r="N13" s="4">
        <v>4502</v>
      </c>
      <c r="O13" s="4">
        <v>4524</v>
      </c>
      <c r="P13" s="4">
        <v>4501</v>
      </c>
      <c r="Q13" s="4">
        <v>4219</v>
      </c>
      <c r="R13" s="4">
        <v>4227</v>
      </c>
      <c r="S13" s="49">
        <v>4073</v>
      </c>
      <c r="T13" s="4">
        <v>3996</v>
      </c>
      <c r="U13" s="8">
        <f t="shared" si="0"/>
        <v>-1.8904984041247238E-2</v>
      </c>
      <c r="V13" s="4">
        <v>4148</v>
      </c>
      <c r="W13" s="4">
        <v>4483</v>
      </c>
      <c r="X13" s="4">
        <v>4606</v>
      </c>
      <c r="Y13" s="4">
        <v>4594</v>
      </c>
      <c r="Z13" s="4">
        <v>4800</v>
      </c>
      <c r="AA13" s="4">
        <v>4979</v>
      </c>
      <c r="AB13" s="4">
        <v>5320</v>
      </c>
      <c r="AC13" s="61">
        <v>5450</v>
      </c>
      <c r="AD13" s="64">
        <v>5861.39</v>
      </c>
      <c r="AE13" s="62"/>
    </row>
    <row r="14" spans="1:31" ht="12.75" customHeight="1">
      <c r="A14" s="16" t="s">
        <v>29</v>
      </c>
      <c r="B14" s="79">
        <v>3284</v>
      </c>
      <c r="C14" s="7">
        <v>3373</v>
      </c>
      <c r="D14" s="4">
        <v>3253</v>
      </c>
      <c r="E14" s="4">
        <v>3135</v>
      </c>
      <c r="F14" s="4">
        <v>3004</v>
      </c>
      <c r="G14" s="4">
        <v>3050</v>
      </c>
      <c r="H14" s="4">
        <v>3139</v>
      </c>
      <c r="I14" s="4">
        <v>3285</v>
      </c>
      <c r="J14" s="4">
        <v>3533</v>
      </c>
      <c r="K14" s="4">
        <v>3805</v>
      </c>
      <c r="L14" s="4">
        <v>3961</v>
      </c>
      <c r="M14" s="4">
        <v>3935</v>
      </c>
      <c r="N14" s="4">
        <v>3891</v>
      </c>
      <c r="O14" s="4">
        <v>3901</v>
      </c>
      <c r="P14" s="4">
        <v>3930</v>
      </c>
      <c r="Q14" s="4">
        <v>4017</v>
      </c>
      <c r="R14" s="4">
        <v>4031</v>
      </c>
      <c r="S14" s="49">
        <v>4081</v>
      </c>
      <c r="T14" s="4">
        <v>4038</v>
      </c>
      <c r="U14" s="8">
        <f t="shared" si="0"/>
        <v>-1.0536633178142612E-2</v>
      </c>
      <c r="V14" s="4">
        <v>4093</v>
      </c>
      <c r="W14" s="4">
        <v>4134</v>
      </c>
      <c r="X14" s="4">
        <v>3933</v>
      </c>
      <c r="Y14" s="4">
        <v>3996</v>
      </c>
      <c r="Z14" s="4">
        <v>4066</v>
      </c>
      <c r="AA14" s="4">
        <v>3999</v>
      </c>
      <c r="AB14" s="4">
        <v>4054</v>
      </c>
      <c r="AC14" s="61">
        <v>4227</v>
      </c>
      <c r="AD14" s="64">
        <v>4462.2499999999991</v>
      </c>
      <c r="AE14" s="62"/>
    </row>
    <row r="15" spans="1:31" ht="12.75" customHeight="1">
      <c r="A15" s="16" t="s">
        <v>30</v>
      </c>
      <c r="B15" s="79">
        <v>4380</v>
      </c>
      <c r="C15" s="7">
        <v>4674</v>
      </c>
      <c r="D15" s="4">
        <v>4461</v>
      </c>
      <c r="E15" s="4">
        <v>4427</v>
      </c>
      <c r="F15" s="4">
        <v>4239</v>
      </c>
      <c r="G15" s="4">
        <v>4376</v>
      </c>
      <c r="H15" s="4">
        <v>4643</v>
      </c>
      <c r="I15" s="4">
        <v>4957</v>
      </c>
      <c r="J15" s="4">
        <v>5127</v>
      </c>
      <c r="K15" s="4">
        <v>5272</v>
      </c>
      <c r="L15" s="4">
        <v>5095</v>
      </c>
      <c r="M15" s="4">
        <v>5045</v>
      </c>
      <c r="N15" s="4">
        <v>5085</v>
      </c>
      <c r="O15" s="4">
        <v>5091</v>
      </c>
      <c r="P15" s="4">
        <v>5094</v>
      </c>
      <c r="Q15" s="4">
        <v>5168</v>
      </c>
      <c r="R15" s="4">
        <v>5081</v>
      </c>
      <c r="S15" s="49">
        <v>5184</v>
      </c>
      <c r="T15" s="4">
        <v>5295</v>
      </c>
      <c r="U15" s="8">
        <f t="shared" si="0"/>
        <v>2.1412037037037038E-2</v>
      </c>
      <c r="V15" s="4">
        <v>5362</v>
      </c>
      <c r="W15" s="4">
        <v>5296</v>
      </c>
      <c r="X15" s="4">
        <v>5209</v>
      </c>
      <c r="Y15" s="4">
        <v>5017</v>
      </c>
      <c r="Z15" s="4">
        <v>5139</v>
      </c>
      <c r="AA15" s="4">
        <v>5052</v>
      </c>
      <c r="AB15" s="4">
        <v>5463</v>
      </c>
      <c r="AC15" s="61">
        <v>5673</v>
      </c>
      <c r="AD15" s="64">
        <v>5857.4299999999994</v>
      </c>
      <c r="AE15" s="62"/>
    </row>
    <row r="16" spans="1:31" ht="12.75" customHeight="1">
      <c r="A16" s="16" t="s">
        <v>31</v>
      </c>
      <c r="B16" s="79">
        <v>8187</v>
      </c>
      <c r="C16" s="7">
        <v>8177</v>
      </c>
      <c r="D16" s="4">
        <v>8307</v>
      </c>
      <c r="E16" s="4">
        <v>8035</v>
      </c>
      <c r="F16" s="4">
        <v>7752</v>
      </c>
      <c r="G16" s="4">
        <v>7270</v>
      </c>
      <c r="H16" s="4">
        <v>7283</v>
      </c>
      <c r="I16" s="4">
        <v>7092</v>
      </c>
      <c r="J16" s="4">
        <v>7179</v>
      </c>
      <c r="K16" s="4">
        <v>7214</v>
      </c>
      <c r="L16" s="4">
        <v>7055</v>
      </c>
      <c r="M16" s="4">
        <v>6673</v>
      </c>
      <c r="N16" s="4">
        <v>6345</v>
      </c>
      <c r="O16" s="4">
        <v>6513</v>
      </c>
      <c r="P16" s="4">
        <v>6440</v>
      </c>
      <c r="Q16" s="4">
        <v>6381</v>
      </c>
      <c r="R16" s="4">
        <v>6504</v>
      </c>
      <c r="S16" s="49">
        <v>6658</v>
      </c>
      <c r="T16" s="4">
        <v>6764</v>
      </c>
      <c r="U16" s="8">
        <f t="shared" si="0"/>
        <v>1.592069690597777E-2</v>
      </c>
      <c r="V16" s="4">
        <v>7041</v>
      </c>
      <c r="W16" s="4">
        <v>7331</v>
      </c>
      <c r="X16" s="4">
        <v>7434</v>
      </c>
      <c r="Y16" s="4">
        <v>7391</v>
      </c>
      <c r="Z16" s="4">
        <v>7794</v>
      </c>
      <c r="AA16" s="4">
        <v>7834</v>
      </c>
      <c r="AB16" s="4">
        <v>7993</v>
      </c>
      <c r="AC16" s="61">
        <v>8172</v>
      </c>
      <c r="AD16" s="64">
        <v>8366.64</v>
      </c>
      <c r="AE16" s="62"/>
    </row>
    <row r="17" spans="1:31" ht="12.75" customHeight="1">
      <c r="A17" s="16" t="s">
        <v>32</v>
      </c>
      <c r="B17" s="79">
        <v>6233</v>
      </c>
      <c r="C17" s="7">
        <v>6420</v>
      </c>
      <c r="D17" s="4">
        <v>6413</v>
      </c>
      <c r="E17" s="4">
        <v>6065</v>
      </c>
      <c r="F17" s="4">
        <v>6090</v>
      </c>
      <c r="G17" s="4">
        <v>5727</v>
      </c>
      <c r="H17" s="4">
        <v>5772</v>
      </c>
      <c r="I17" s="4">
        <v>5896</v>
      </c>
      <c r="J17" s="4">
        <v>5658</v>
      </c>
      <c r="K17" s="4">
        <v>5824</v>
      </c>
      <c r="L17" s="4">
        <v>5850</v>
      </c>
      <c r="M17" s="4">
        <v>6003</v>
      </c>
      <c r="N17" s="4">
        <v>6121</v>
      </c>
      <c r="O17" s="4">
        <v>6161</v>
      </c>
      <c r="P17" s="4">
        <v>6153</v>
      </c>
      <c r="Q17" s="4">
        <v>6176</v>
      </c>
      <c r="R17" s="4">
        <v>6194</v>
      </c>
      <c r="S17" s="49">
        <v>6043</v>
      </c>
      <c r="T17" s="4">
        <v>5819</v>
      </c>
      <c r="U17" s="8">
        <f t="shared" si="0"/>
        <v>-3.7067681615091844E-2</v>
      </c>
      <c r="V17" s="4">
        <v>5721</v>
      </c>
      <c r="W17" s="4">
        <v>5677</v>
      </c>
      <c r="X17" s="4">
        <v>5535</v>
      </c>
      <c r="Y17" s="4">
        <v>5689</v>
      </c>
      <c r="Z17" s="4">
        <v>5655</v>
      </c>
      <c r="AA17" s="4">
        <v>5592</v>
      </c>
      <c r="AB17" s="4">
        <v>5674</v>
      </c>
      <c r="AC17" s="61">
        <v>5652</v>
      </c>
      <c r="AD17" s="64">
        <v>5511.2900000000009</v>
      </c>
      <c r="AE17" s="62"/>
    </row>
    <row r="18" spans="1:31" ht="12.75" customHeight="1">
      <c r="A18" s="16" t="s">
        <v>103</v>
      </c>
      <c r="B18" s="79">
        <v>9234</v>
      </c>
      <c r="C18" s="7">
        <v>8970</v>
      </c>
      <c r="D18" s="4">
        <v>8206</v>
      </c>
      <c r="E18" s="4">
        <v>7979</v>
      </c>
      <c r="F18" s="4">
        <v>8059</v>
      </c>
      <c r="G18" s="4">
        <v>8289</v>
      </c>
      <c r="H18" s="4">
        <v>8921</v>
      </c>
      <c r="I18" s="4">
        <v>9439</v>
      </c>
      <c r="J18" s="4">
        <v>9575</v>
      </c>
      <c r="K18" s="4">
        <v>9883</v>
      </c>
      <c r="L18" s="4">
        <v>9707</v>
      </c>
      <c r="M18" s="4">
        <v>9177</v>
      </c>
      <c r="N18" s="4">
        <v>8709</v>
      </c>
      <c r="O18" s="4">
        <v>8600</v>
      </c>
      <c r="P18" s="4">
        <v>8372</v>
      </c>
      <c r="Q18" s="4">
        <v>8234</v>
      </c>
      <c r="R18" s="4">
        <v>8312</v>
      </c>
      <c r="S18" s="49">
        <v>8303</v>
      </c>
      <c r="T18" s="4">
        <v>8515</v>
      </c>
      <c r="U18" s="8">
        <f t="shared" si="0"/>
        <v>2.5532939901240514E-2</v>
      </c>
      <c r="V18" s="4">
        <v>8455</v>
      </c>
      <c r="W18" s="4">
        <v>8312</v>
      </c>
      <c r="X18" s="4">
        <v>8264</v>
      </c>
      <c r="Y18" s="4">
        <v>8128</v>
      </c>
      <c r="Z18" s="4">
        <v>8342</v>
      </c>
      <c r="AA18" s="4">
        <v>8500</v>
      </c>
      <c r="AB18" s="4">
        <v>8610</v>
      </c>
      <c r="AC18" s="61">
        <v>8736</v>
      </c>
      <c r="AD18" s="64">
        <v>8806.66</v>
      </c>
      <c r="AE18" s="62"/>
    </row>
    <row r="19" spans="1:31" ht="12.75" customHeight="1">
      <c r="A19" s="16" t="s">
        <v>33</v>
      </c>
      <c r="B19" s="79">
        <v>22313</v>
      </c>
      <c r="C19" s="7">
        <v>21471</v>
      </c>
      <c r="D19" s="4">
        <v>20823</v>
      </c>
      <c r="E19" s="4">
        <v>20209</v>
      </c>
      <c r="F19" s="4">
        <v>19498</v>
      </c>
      <c r="G19" s="4">
        <v>19577</v>
      </c>
      <c r="H19" s="4">
        <v>19889</v>
      </c>
      <c r="I19" s="4">
        <v>20525</v>
      </c>
      <c r="J19" s="4">
        <v>21040</v>
      </c>
      <c r="K19" s="4">
        <v>20762</v>
      </c>
      <c r="L19" s="4">
        <v>19561</v>
      </c>
      <c r="M19" s="4">
        <v>18408</v>
      </c>
      <c r="N19" s="4">
        <v>18223</v>
      </c>
      <c r="O19" s="4">
        <v>18560</v>
      </c>
      <c r="P19" s="4">
        <v>18812</v>
      </c>
      <c r="Q19" s="4">
        <v>18913</v>
      </c>
      <c r="R19" s="4">
        <v>19258</v>
      </c>
      <c r="S19" s="49">
        <v>19411</v>
      </c>
      <c r="T19" s="4">
        <v>19947</v>
      </c>
      <c r="U19" s="8">
        <f t="shared" si="0"/>
        <v>2.7613209005203237E-2</v>
      </c>
      <c r="V19" s="4">
        <v>20233</v>
      </c>
      <c r="W19" s="4">
        <v>21807</v>
      </c>
      <c r="X19" s="4">
        <v>22557</v>
      </c>
      <c r="Y19" s="4">
        <v>23000</v>
      </c>
      <c r="Z19" s="4">
        <v>23704</v>
      </c>
      <c r="AA19" s="4">
        <v>24187</v>
      </c>
      <c r="AB19" s="4">
        <v>24272</v>
      </c>
      <c r="AC19" s="61">
        <v>25834</v>
      </c>
      <c r="AD19" s="64">
        <v>26786.669999999991</v>
      </c>
      <c r="AE19" s="62"/>
    </row>
    <row r="20" spans="1:31" ht="12.75" customHeight="1">
      <c r="A20" s="16" t="s">
        <v>34</v>
      </c>
      <c r="B20" s="79">
        <v>7985</v>
      </c>
      <c r="C20" s="7">
        <v>7730</v>
      </c>
      <c r="D20" s="4">
        <v>7681</v>
      </c>
      <c r="E20" s="4">
        <v>7785</v>
      </c>
      <c r="F20" s="4">
        <v>7686</v>
      </c>
      <c r="G20" s="4">
        <v>7726</v>
      </c>
      <c r="H20" s="4">
        <v>7741</v>
      </c>
      <c r="I20" s="4">
        <v>7609</v>
      </c>
      <c r="J20" s="4">
        <v>7441</v>
      </c>
      <c r="K20" s="4">
        <v>7331</v>
      </c>
      <c r="L20" s="4">
        <v>7014</v>
      </c>
      <c r="M20" s="4">
        <v>6560</v>
      </c>
      <c r="N20" s="4">
        <v>6674</v>
      </c>
      <c r="O20" s="4">
        <v>6901</v>
      </c>
      <c r="P20" s="4">
        <v>6983</v>
      </c>
      <c r="Q20" s="4">
        <v>7185</v>
      </c>
      <c r="R20" s="4">
        <v>7302</v>
      </c>
      <c r="S20" s="49">
        <v>7655</v>
      </c>
      <c r="T20" s="4">
        <v>8092</v>
      </c>
      <c r="U20" s="8">
        <f t="shared" si="0"/>
        <v>5.7086871325930766E-2</v>
      </c>
      <c r="V20" s="4">
        <v>8333</v>
      </c>
      <c r="W20" s="4">
        <v>9006</v>
      </c>
      <c r="X20" s="4">
        <v>9286</v>
      </c>
      <c r="Y20" s="4">
        <v>9608</v>
      </c>
      <c r="Z20" s="4">
        <v>9797</v>
      </c>
      <c r="AA20" s="4">
        <v>9796.01</v>
      </c>
      <c r="AB20" s="4">
        <v>9831</v>
      </c>
      <c r="AC20" s="61">
        <v>10150</v>
      </c>
      <c r="AD20" s="64">
        <v>10595.900000000001</v>
      </c>
      <c r="AE20" s="62"/>
    </row>
    <row r="21" spans="1:31" ht="12.75" customHeight="1">
      <c r="A21" s="16" t="s">
        <v>35</v>
      </c>
      <c r="B21" s="79">
        <v>8205</v>
      </c>
      <c r="C21" s="7">
        <v>7686</v>
      </c>
      <c r="D21" s="4">
        <v>7395</v>
      </c>
      <c r="E21" s="4">
        <v>7240</v>
      </c>
      <c r="F21" s="4">
        <v>7534</v>
      </c>
      <c r="G21" s="4">
        <v>7876</v>
      </c>
      <c r="H21" s="4">
        <v>8170</v>
      </c>
      <c r="I21" s="4">
        <v>8562</v>
      </c>
      <c r="J21" s="4">
        <v>8855</v>
      </c>
      <c r="K21" s="4">
        <v>8859</v>
      </c>
      <c r="L21" s="4">
        <v>8229</v>
      </c>
      <c r="M21" s="4">
        <v>8412</v>
      </c>
      <c r="N21" s="4">
        <v>8715</v>
      </c>
      <c r="O21" s="4">
        <v>8851</v>
      </c>
      <c r="P21" s="4">
        <v>8920</v>
      </c>
      <c r="Q21" s="4">
        <v>8693</v>
      </c>
      <c r="R21" s="4">
        <v>8964</v>
      </c>
      <c r="S21" s="49">
        <v>8995</v>
      </c>
      <c r="T21" s="4">
        <v>9006</v>
      </c>
      <c r="U21" s="8">
        <f t="shared" si="0"/>
        <v>1.2229016120066704E-3</v>
      </c>
      <c r="V21" s="4">
        <v>8962</v>
      </c>
      <c r="W21" s="4">
        <v>9217</v>
      </c>
      <c r="X21" s="4">
        <v>9226</v>
      </c>
      <c r="Y21" s="4">
        <v>9164</v>
      </c>
      <c r="Z21" s="4">
        <f>9288+87+77</f>
        <v>9452</v>
      </c>
      <c r="AA21" s="4">
        <v>9466</v>
      </c>
      <c r="AB21" s="4">
        <v>9546</v>
      </c>
      <c r="AC21" s="61">
        <v>9578</v>
      </c>
      <c r="AD21" s="64">
        <v>10029.960000000003</v>
      </c>
      <c r="AE21" s="62"/>
    </row>
    <row r="22" spans="1:31" ht="12.75" customHeight="1">
      <c r="A22" s="16" t="s">
        <v>36</v>
      </c>
      <c r="B22" s="79">
        <f t="shared" ref="B22:AD22" si="1">SUM(B9:B21)</f>
        <v>94157</v>
      </c>
      <c r="C22" s="6">
        <f t="shared" si="1"/>
        <v>92837</v>
      </c>
      <c r="D22" s="6">
        <f t="shared" si="1"/>
        <v>90220</v>
      </c>
      <c r="E22" s="6">
        <f t="shared" si="1"/>
        <v>88265</v>
      </c>
      <c r="F22" s="6">
        <f t="shared" si="1"/>
        <v>87032</v>
      </c>
      <c r="G22" s="6">
        <f t="shared" si="1"/>
        <v>87281</v>
      </c>
      <c r="H22" s="6">
        <f t="shared" si="1"/>
        <v>90264</v>
      </c>
      <c r="I22" s="6">
        <f t="shared" si="1"/>
        <v>93710</v>
      </c>
      <c r="J22" s="6">
        <f t="shared" si="1"/>
        <v>96037</v>
      </c>
      <c r="K22" s="6">
        <f t="shared" si="1"/>
        <v>96955</v>
      </c>
      <c r="L22" s="6">
        <f t="shared" si="1"/>
        <v>94284</v>
      </c>
      <c r="M22" s="6">
        <f t="shared" si="1"/>
        <v>91206</v>
      </c>
      <c r="N22" s="6">
        <f t="shared" si="1"/>
        <v>89572</v>
      </c>
      <c r="O22" s="6">
        <f t="shared" si="1"/>
        <v>89693</v>
      </c>
      <c r="P22" s="6">
        <f t="shared" si="1"/>
        <v>89303</v>
      </c>
      <c r="Q22" s="6">
        <f t="shared" si="1"/>
        <v>89415</v>
      </c>
      <c r="R22" s="6">
        <f t="shared" si="1"/>
        <v>90951</v>
      </c>
      <c r="S22" s="6">
        <f t="shared" si="1"/>
        <v>91993</v>
      </c>
      <c r="T22" s="6">
        <f t="shared" si="1"/>
        <v>93325</v>
      </c>
      <c r="U22" s="6">
        <f t="shared" si="1"/>
        <v>7.5143900934168201E-2</v>
      </c>
      <c r="V22" s="6">
        <f t="shared" si="1"/>
        <v>94623</v>
      </c>
      <c r="W22" s="6">
        <f t="shared" si="1"/>
        <v>97529</v>
      </c>
      <c r="X22" s="6">
        <f t="shared" si="1"/>
        <v>98281</v>
      </c>
      <c r="Y22" s="6">
        <f t="shared" si="1"/>
        <v>99245</v>
      </c>
      <c r="Z22" s="6">
        <f t="shared" si="1"/>
        <v>101568</v>
      </c>
      <c r="AA22" s="6">
        <f t="shared" si="1"/>
        <v>102885.01</v>
      </c>
      <c r="AB22" s="6">
        <f t="shared" si="1"/>
        <v>104344</v>
      </c>
      <c r="AC22" s="6">
        <f t="shared" si="1"/>
        <v>106936</v>
      </c>
      <c r="AD22" s="67">
        <f t="shared" si="1"/>
        <v>110951.02999999998</v>
      </c>
    </row>
    <row r="23" spans="1:31" ht="12.75" customHeight="1">
      <c r="B23" s="75"/>
      <c r="C23" s="3"/>
      <c r="S23" s="48"/>
      <c r="U23" s="8"/>
      <c r="V23" s="4"/>
      <c r="W23" s="4"/>
    </row>
    <row r="24" spans="1:31" ht="29.1" customHeight="1">
      <c r="A24" s="29" t="s">
        <v>37</v>
      </c>
      <c r="B24" s="79"/>
      <c r="C24" s="7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9"/>
      <c r="T24" s="4"/>
      <c r="U24" s="8"/>
      <c r="V24" s="4"/>
      <c r="W24" s="4"/>
    </row>
    <row r="25" spans="1:31" ht="12.75" customHeight="1">
      <c r="B25" s="79"/>
      <c r="C25" s="7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9"/>
      <c r="T25" s="4"/>
      <c r="U25" s="8"/>
      <c r="V25" s="4"/>
      <c r="W25" s="4"/>
    </row>
    <row r="26" spans="1:31" ht="12.75" customHeight="1">
      <c r="A26" s="16" t="s">
        <v>38</v>
      </c>
      <c r="B26" s="79">
        <v>812</v>
      </c>
      <c r="C26" s="7">
        <v>992</v>
      </c>
      <c r="D26" s="4">
        <v>847</v>
      </c>
      <c r="E26" s="4">
        <v>904</v>
      </c>
      <c r="F26" s="4">
        <v>926</v>
      </c>
      <c r="G26" s="4">
        <v>877</v>
      </c>
      <c r="H26" s="4">
        <v>997</v>
      </c>
      <c r="I26" s="4">
        <v>1008</v>
      </c>
      <c r="J26" s="4">
        <v>1100</v>
      </c>
      <c r="K26" s="4">
        <v>1101</v>
      </c>
      <c r="L26" s="4">
        <v>1144</v>
      </c>
      <c r="M26" s="4">
        <v>1095</v>
      </c>
      <c r="N26" s="4">
        <v>1039</v>
      </c>
      <c r="O26" s="4">
        <v>1025</v>
      </c>
      <c r="P26" s="4">
        <v>1093</v>
      </c>
      <c r="Q26" s="4">
        <v>1009</v>
      </c>
      <c r="R26" s="4">
        <v>1033</v>
      </c>
      <c r="S26" s="49">
        <v>1153</v>
      </c>
      <c r="T26" s="4">
        <v>1107</v>
      </c>
      <c r="U26" s="8">
        <f>(T26-S26)/S26</f>
        <v>-3.9895923677363401E-2</v>
      </c>
      <c r="V26" s="4">
        <v>1290</v>
      </c>
      <c r="W26" s="4">
        <v>1532</v>
      </c>
      <c r="X26" s="4">
        <v>1730</v>
      </c>
      <c r="Y26" s="4">
        <v>1766</v>
      </c>
      <c r="Z26" s="4">
        <v>1736</v>
      </c>
      <c r="AA26" s="4">
        <v>1866</v>
      </c>
      <c r="AB26" s="4">
        <v>2274</v>
      </c>
      <c r="AC26" s="61">
        <v>2440</v>
      </c>
      <c r="AD26" s="64">
        <v>2833.27</v>
      </c>
      <c r="AE26" s="63"/>
    </row>
    <row r="27" spans="1:31" ht="12.75" customHeight="1">
      <c r="A27" s="16" t="s">
        <v>39</v>
      </c>
      <c r="B27" s="79">
        <v>1353</v>
      </c>
      <c r="C27" s="7">
        <v>1326</v>
      </c>
      <c r="D27" s="4">
        <v>1313</v>
      </c>
      <c r="E27" s="4">
        <v>1465</v>
      </c>
      <c r="F27" s="4">
        <v>1619</v>
      </c>
      <c r="G27" s="4">
        <v>1594</v>
      </c>
      <c r="H27" s="4">
        <v>1594</v>
      </c>
      <c r="I27" s="4">
        <v>1688</v>
      </c>
      <c r="J27" s="4">
        <v>1752</v>
      </c>
      <c r="K27" s="4">
        <v>1894</v>
      </c>
      <c r="L27" s="4">
        <v>2032</v>
      </c>
      <c r="M27" s="4">
        <v>1953</v>
      </c>
      <c r="N27" s="4">
        <v>1740</v>
      </c>
      <c r="O27" s="4">
        <v>1630</v>
      </c>
      <c r="P27" s="4">
        <v>1672</v>
      </c>
      <c r="Q27" s="4">
        <v>1700</v>
      </c>
      <c r="R27" s="4">
        <v>1708</v>
      </c>
      <c r="S27" s="49">
        <v>1846</v>
      </c>
      <c r="T27" s="4">
        <v>1868</v>
      </c>
      <c r="U27" s="8">
        <f>(T27-S27)/S27</f>
        <v>1.1917659804983749E-2</v>
      </c>
      <c r="V27" s="4">
        <v>1932</v>
      </c>
      <c r="W27" s="4">
        <v>1934</v>
      </c>
      <c r="X27" s="4">
        <v>1994</v>
      </c>
      <c r="Y27" s="4">
        <v>2066</v>
      </c>
      <c r="Z27" s="4">
        <v>2057</v>
      </c>
      <c r="AA27" s="4">
        <v>2136</v>
      </c>
      <c r="AB27" s="4">
        <v>2178</v>
      </c>
      <c r="AC27" s="61">
        <v>2222</v>
      </c>
      <c r="AD27" s="64">
        <v>2696.2200000000007</v>
      </c>
      <c r="AE27" s="63"/>
    </row>
    <row r="28" spans="1:31" ht="12.75" customHeight="1">
      <c r="A28" s="16" t="s">
        <v>40</v>
      </c>
      <c r="B28" s="79">
        <v>1628</v>
      </c>
      <c r="C28" s="7">
        <v>1937</v>
      </c>
      <c r="D28" s="4">
        <v>1998</v>
      </c>
      <c r="E28" s="4">
        <v>2093</v>
      </c>
      <c r="F28" s="4">
        <v>2124</v>
      </c>
      <c r="G28" s="4">
        <v>2145</v>
      </c>
      <c r="H28" s="4">
        <v>2306</v>
      </c>
      <c r="I28" s="4">
        <v>2582</v>
      </c>
      <c r="J28" s="4">
        <v>2747</v>
      </c>
      <c r="K28" s="4">
        <v>2802</v>
      </c>
      <c r="L28" s="4">
        <v>2903</v>
      </c>
      <c r="M28" s="4">
        <v>2726</v>
      </c>
      <c r="N28" s="4">
        <v>2638</v>
      </c>
      <c r="O28" s="4">
        <v>2501</v>
      </c>
      <c r="P28" s="4">
        <v>2552</v>
      </c>
      <c r="Q28" s="4">
        <v>2546</v>
      </c>
      <c r="R28" s="4">
        <v>2575</v>
      </c>
      <c r="S28" s="49">
        <v>2609</v>
      </c>
      <c r="T28" s="4">
        <v>2506</v>
      </c>
      <c r="U28" s="8">
        <f>(T28-S28)/S28</f>
        <v>-3.9478727481793791E-2</v>
      </c>
      <c r="V28" s="4">
        <v>2597</v>
      </c>
      <c r="W28" s="4">
        <v>2667</v>
      </c>
      <c r="X28" s="4">
        <v>2740</v>
      </c>
      <c r="Y28" s="4">
        <v>2837</v>
      </c>
      <c r="Z28" s="4">
        <v>2930</v>
      </c>
      <c r="AA28" s="4">
        <v>3012</v>
      </c>
      <c r="AB28" s="4">
        <v>3311</v>
      </c>
      <c r="AC28" s="61">
        <v>3471</v>
      </c>
      <c r="AD28" s="64">
        <v>4026.16</v>
      </c>
      <c r="AE28" s="63"/>
    </row>
    <row r="29" spans="1:31" ht="12.75" customHeight="1">
      <c r="A29" s="16" t="s">
        <v>41</v>
      </c>
      <c r="B29" s="80" t="s">
        <v>42</v>
      </c>
      <c r="C29" s="9"/>
      <c r="D29" s="6"/>
      <c r="E29" s="6"/>
      <c r="F29" s="11" t="s">
        <v>42</v>
      </c>
      <c r="G29" s="11" t="s">
        <v>42</v>
      </c>
      <c r="H29" s="11" t="s">
        <v>42</v>
      </c>
      <c r="I29" s="11" t="s">
        <v>42</v>
      </c>
      <c r="J29" s="11" t="s">
        <v>42</v>
      </c>
      <c r="K29" s="11" t="s">
        <v>42</v>
      </c>
      <c r="L29" s="11" t="s">
        <v>42</v>
      </c>
      <c r="M29" s="11" t="s">
        <v>42</v>
      </c>
      <c r="N29" s="11" t="s">
        <v>42</v>
      </c>
      <c r="O29" s="11" t="s">
        <v>42</v>
      </c>
      <c r="P29" s="4">
        <v>826</v>
      </c>
      <c r="Q29" s="4">
        <v>878</v>
      </c>
      <c r="R29" s="4">
        <v>874</v>
      </c>
      <c r="S29" s="49">
        <v>862</v>
      </c>
      <c r="T29" s="4">
        <v>753</v>
      </c>
      <c r="U29" s="8">
        <f>(T29-S29)/S29</f>
        <v>-0.12645011600928074</v>
      </c>
      <c r="V29" s="4">
        <v>803</v>
      </c>
      <c r="W29" s="4">
        <v>860</v>
      </c>
      <c r="X29" s="4">
        <v>867</v>
      </c>
      <c r="Y29" s="4">
        <v>854</v>
      </c>
      <c r="Z29" s="4">
        <v>885</v>
      </c>
      <c r="AA29" s="4">
        <v>888</v>
      </c>
      <c r="AB29" s="4">
        <v>891</v>
      </c>
      <c r="AC29" s="61">
        <v>976</v>
      </c>
      <c r="AD29" s="64">
        <v>1115.6099999999999</v>
      </c>
      <c r="AE29" s="63"/>
    </row>
    <row r="30" spans="1:31" ht="12.75" customHeight="1">
      <c r="A30" s="35" t="s">
        <v>104</v>
      </c>
      <c r="B30" s="80" t="s">
        <v>43</v>
      </c>
      <c r="C30" s="7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1" t="s">
        <v>43</v>
      </c>
      <c r="Q30" s="11" t="s">
        <v>43</v>
      </c>
      <c r="R30" s="11" t="s">
        <v>43</v>
      </c>
      <c r="S30" s="51" t="s">
        <v>43</v>
      </c>
      <c r="T30" s="4">
        <v>1196</v>
      </c>
      <c r="U30" s="8"/>
      <c r="V30" s="4">
        <v>1237</v>
      </c>
      <c r="W30" s="4">
        <v>1256</v>
      </c>
      <c r="X30" s="4">
        <v>1435</v>
      </c>
      <c r="Y30" s="4">
        <v>1401</v>
      </c>
      <c r="Z30" s="4">
        <v>1570</v>
      </c>
      <c r="AA30" s="4">
        <v>1616</v>
      </c>
      <c r="AB30" s="4">
        <v>1690</v>
      </c>
      <c r="AC30" s="61">
        <v>1818</v>
      </c>
      <c r="AD30" s="64">
        <v>2065.5899999999997</v>
      </c>
      <c r="AE30" s="63"/>
    </row>
    <row r="31" spans="1:31" ht="12.75" customHeight="1">
      <c r="A31" s="16" t="s">
        <v>105</v>
      </c>
      <c r="B31" s="80" t="s">
        <v>43</v>
      </c>
      <c r="C31" s="7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1" t="s">
        <v>43</v>
      </c>
      <c r="Q31" s="11" t="s">
        <v>43</v>
      </c>
      <c r="R31" s="11" t="s">
        <v>43</v>
      </c>
      <c r="S31" s="51" t="s">
        <v>43</v>
      </c>
      <c r="T31" s="11" t="s">
        <v>43</v>
      </c>
      <c r="U31" s="11" t="s">
        <v>43</v>
      </c>
      <c r="V31" s="11" t="s">
        <v>43</v>
      </c>
      <c r="W31" s="4">
        <v>225</v>
      </c>
      <c r="X31" s="4">
        <v>214</v>
      </c>
      <c r="Y31" s="4">
        <v>186</v>
      </c>
      <c r="Z31" s="4">
        <v>284</v>
      </c>
      <c r="AA31" s="4">
        <v>316</v>
      </c>
      <c r="AB31" s="4">
        <v>354</v>
      </c>
      <c r="AC31" s="61">
        <v>363</v>
      </c>
      <c r="AD31" s="64">
        <v>408.59</v>
      </c>
      <c r="AE31" s="63"/>
    </row>
    <row r="32" spans="1:31" ht="12.75" customHeight="1">
      <c r="A32" s="35" t="s">
        <v>106</v>
      </c>
      <c r="B32" s="79">
        <v>2506</v>
      </c>
      <c r="C32" s="7">
        <v>2750</v>
      </c>
      <c r="D32" s="4">
        <v>2549</v>
      </c>
      <c r="E32" s="4">
        <v>2582</v>
      </c>
      <c r="F32" s="4">
        <v>3238</v>
      </c>
      <c r="G32" s="4">
        <v>3572</v>
      </c>
      <c r="H32" s="4">
        <v>3989</v>
      </c>
      <c r="I32" s="4">
        <v>4691</v>
      </c>
      <c r="J32" s="4">
        <v>5080</v>
      </c>
      <c r="K32" s="4">
        <v>5152</v>
      </c>
      <c r="L32" s="4">
        <v>4985</v>
      </c>
      <c r="M32" s="4">
        <v>4781</v>
      </c>
      <c r="N32" s="4">
        <v>4500</v>
      </c>
      <c r="O32" s="4">
        <v>4353</v>
      </c>
      <c r="P32" s="4">
        <v>4203</v>
      </c>
      <c r="Q32" s="4">
        <v>4222</v>
      </c>
      <c r="R32" s="4">
        <v>4307</v>
      </c>
      <c r="S32" s="49">
        <v>4451</v>
      </c>
      <c r="T32" s="4">
        <v>3236</v>
      </c>
      <c r="U32" s="8">
        <f>(T32-S32)/S32</f>
        <v>-0.27297236576050327</v>
      </c>
      <c r="V32" s="4">
        <v>3334</v>
      </c>
      <c r="W32" s="4">
        <v>3331</v>
      </c>
      <c r="X32" s="4">
        <v>3361</v>
      </c>
      <c r="Y32" s="4">
        <v>3410</v>
      </c>
      <c r="Z32" s="4">
        <v>3426</v>
      </c>
      <c r="AA32" s="4">
        <v>3261</v>
      </c>
      <c r="AB32" s="4">
        <v>3425</v>
      </c>
      <c r="AC32" s="61">
        <v>3637</v>
      </c>
      <c r="AD32" s="64">
        <v>3900.04</v>
      </c>
      <c r="AE32" s="63"/>
    </row>
    <row r="33" spans="1:31" ht="12.75" customHeight="1">
      <c r="A33" s="35" t="s">
        <v>107</v>
      </c>
      <c r="B33" s="79">
        <v>1270</v>
      </c>
      <c r="C33" s="7">
        <v>1365</v>
      </c>
      <c r="D33" s="4">
        <v>1301</v>
      </c>
      <c r="E33" s="4">
        <v>1283</v>
      </c>
      <c r="F33" s="4">
        <v>1521</v>
      </c>
      <c r="G33" s="4">
        <v>1684</v>
      </c>
      <c r="H33" s="4">
        <v>2007</v>
      </c>
      <c r="I33" s="4">
        <v>2201</v>
      </c>
      <c r="J33" s="4">
        <v>2504</v>
      </c>
      <c r="K33" s="4">
        <v>2652</v>
      </c>
      <c r="L33" s="4">
        <v>2720</v>
      </c>
      <c r="M33" s="4">
        <v>2680</v>
      </c>
      <c r="N33" s="4">
        <v>2477</v>
      </c>
      <c r="O33" s="4">
        <v>2449</v>
      </c>
      <c r="P33" s="4">
        <v>2476</v>
      </c>
      <c r="Q33" s="4">
        <v>2541</v>
      </c>
      <c r="R33" s="4">
        <v>2821</v>
      </c>
      <c r="S33" s="49">
        <v>2795</v>
      </c>
      <c r="T33" s="4">
        <v>2876</v>
      </c>
      <c r="U33" s="8">
        <f>(T33-S33)/S33</f>
        <v>2.8980322003577818E-2</v>
      </c>
      <c r="V33" s="4">
        <v>2838</v>
      </c>
      <c r="W33" s="4">
        <v>2806</v>
      </c>
      <c r="X33" s="4">
        <v>2806</v>
      </c>
      <c r="Y33" s="4">
        <v>2689</v>
      </c>
      <c r="Z33" s="4">
        <v>2630</v>
      </c>
      <c r="AA33" s="4">
        <v>2547</v>
      </c>
      <c r="AB33" s="4">
        <v>2721</v>
      </c>
      <c r="AC33" s="61">
        <v>2702</v>
      </c>
      <c r="AD33" s="64">
        <v>2968.08</v>
      </c>
      <c r="AE33" s="63"/>
    </row>
    <row r="34" spans="1:31" ht="12.75" customHeight="1">
      <c r="A34" s="35" t="s">
        <v>108</v>
      </c>
      <c r="B34" s="79">
        <v>2878</v>
      </c>
      <c r="C34" s="7">
        <v>3159</v>
      </c>
      <c r="D34" s="4">
        <v>2707</v>
      </c>
      <c r="E34" s="4">
        <v>2509</v>
      </c>
      <c r="F34" s="4">
        <v>2637</v>
      </c>
      <c r="G34" s="4">
        <v>2975</v>
      </c>
      <c r="H34" s="4">
        <v>2856</v>
      </c>
      <c r="I34" s="4">
        <v>3095</v>
      </c>
      <c r="J34" s="4">
        <v>3120</v>
      </c>
      <c r="K34" s="4">
        <v>3084</v>
      </c>
      <c r="L34" s="4">
        <v>3182</v>
      </c>
      <c r="M34" s="4">
        <v>2903</v>
      </c>
      <c r="N34" s="4">
        <v>2675</v>
      </c>
      <c r="O34" s="4">
        <v>2336</v>
      </c>
      <c r="P34" s="4">
        <v>2233</v>
      </c>
      <c r="Q34" s="4">
        <v>2056</v>
      </c>
      <c r="R34" s="4">
        <v>2422</v>
      </c>
      <c r="S34" s="49">
        <v>2326</v>
      </c>
      <c r="T34" s="4">
        <v>2277</v>
      </c>
      <c r="U34" s="8">
        <f>(T34-S34)/S34</f>
        <v>-2.106620808254514E-2</v>
      </c>
      <c r="V34" s="4">
        <v>2422</v>
      </c>
      <c r="W34" s="4">
        <v>2585</v>
      </c>
      <c r="X34" s="4">
        <v>2553</v>
      </c>
      <c r="Y34" s="4">
        <v>2793</v>
      </c>
      <c r="Z34" s="4">
        <v>2694</v>
      </c>
      <c r="AA34" s="4">
        <v>2661</v>
      </c>
      <c r="AB34" s="4">
        <v>2618</v>
      </c>
      <c r="AC34" s="61">
        <v>2519</v>
      </c>
      <c r="AD34" s="64">
        <v>2693.329999999999</v>
      </c>
      <c r="AE34" s="63"/>
    </row>
    <row r="35" spans="1:31" ht="12.75" customHeight="1">
      <c r="A35" s="35" t="s">
        <v>109</v>
      </c>
      <c r="B35" s="79">
        <v>192</v>
      </c>
      <c r="C35" s="7">
        <v>234</v>
      </c>
      <c r="D35" s="4">
        <v>230</v>
      </c>
      <c r="E35" s="4">
        <v>253</v>
      </c>
      <c r="F35" s="4">
        <v>236</v>
      </c>
      <c r="G35" s="11" t="s">
        <v>43</v>
      </c>
      <c r="H35" s="11" t="s">
        <v>43</v>
      </c>
      <c r="I35" s="11" t="s">
        <v>43</v>
      </c>
      <c r="J35" s="11" t="s">
        <v>43</v>
      </c>
      <c r="K35" s="11" t="s">
        <v>43</v>
      </c>
      <c r="L35" s="11" t="s">
        <v>43</v>
      </c>
      <c r="M35" s="11" t="s">
        <v>43</v>
      </c>
      <c r="N35" s="11" t="s">
        <v>43</v>
      </c>
      <c r="O35" s="11" t="s">
        <v>43</v>
      </c>
      <c r="P35" s="11" t="s">
        <v>43</v>
      </c>
      <c r="Q35" s="11" t="s">
        <v>43</v>
      </c>
      <c r="R35" s="11" t="s">
        <v>43</v>
      </c>
      <c r="S35" s="51" t="s">
        <v>43</v>
      </c>
      <c r="T35" s="11" t="s">
        <v>43</v>
      </c>
      <c r="U35" s="11" t="s">
        <v>43</v>
      </c>
      <c r="V35" s="11" t="s">
        <v>43</v>
      </c>
      <c r="W35" s="11" t="s">
        <v>43</v>
      </c>
      <c r="X35" s="11" t="s">
        <v>43</v>
      </c>
      <c r="Y35" s="11" t="s">
        <v>43</v>
      </c>
      <c r="Z35" s="11" t="s">
        <v>43</v>
      </c>
      <c r="AA35" s="11" t="s">
        <v>43</v>
      </c>
      <c r="AB35" s="11"/>
      <c r="AC35" s="11"/>
      <c r="AE35" s="63"/>
    </row>
    <row r="36" spans="1:31" ht="12.75" customHeight="1">
      <c r="A36" s="16" t="s">
        <v>44</v>
      </c>
      <c r="B36" s="79">
        <v>993</v>
      </c>
      <c r="C36" s="7">
        <v>1000</v>
      </c>
      <c r="D36" s="4">
        <v>956</v>
      </c>
      <c r="E36" s="4">
        <v>1062</v>
      </c>
      <c r="F36" s="4">
        <v>1226</v>
      </c>
      <c r="G36" s="4">
        <v>1306</v>
      </c>
      <c r="H36" s="4">
        <v>1354</v>
      </c>
      <c r="I36" s="4">
        <v>1598</v>
      </c>
      <c r="J36" s="4">
        <v>1695</v>
      </c>
      <c r="K36" s="4">
        <v>1730</v>
      </c>
      <c r="L36" s="4">
        <v>1865</v>
      </c>
      <c r="M36" s="4">
        <v>1826</v>
      </c>
      <c r="N36" s="4">
        <v>1576</v>
      </c>
      <c r="O36" s="4">
        <v>1468</v>
      </c>
      <c r="P36" s="4">
        <v>1558</v>
      </c>
      <c r="Q36" s="4">
        <v>1633</v>
      </c>
      <c r="R36" s="4">
        <v>1627</v>
      </c>
      <c r="S36" s="49">
        <v>1671</v>
      </c>
      <c r="T36" s="4">
        <v>1786</v>
      </c>
      <c r="U36" s="8">
        <f t="shared" ref="U36:U44" si="2">(T36-S36)/S36</f>
        <v>6.8821065230400963E-2</v>
      </c>
      <c r="V36" s="4">
        <v>1951</v>
      </c>
      <c r="W36" s="4">
        <v>2127</v>
      </c>
      <c r="X36" s="4">
        <v>2067</v>
      </c>
      <c r="Y36" s="4">
        <v>1974</v>
      </c>
      <c r="Z36" s="4">
        <v>1994</v>
      </c>
      <c r="AA36" s="4">
        <v>2007</v>
      </c>
      <c r="AB36" s="4">
        <v>2111</v>
      </c>
      <c r="AC36" s="61">
        <v>2125</v>
      </c>
      <c r="AD36" s="64">
        <v>2649.98</v>
      </c>
      <c r="AE36" s="63"/>
    </row>
    <row r="37" spans="1:31" ht="12.75" customHeight="1">
      <c r="A37" s="35" t="s">
        <v>100</v>
      </c>
      <c r="B37" s="81">
        <v>315</v>
      </c>
      <c r="C37" s="3">
        <v>323</v>
      </c>
      <c r="D37" s="16">
        <v>295</v>
      </c>
      <c r="E37" s="16">
        <v>332</v>
      </c>
      <c r="F37" s="16">
        <v>377</v>
      </c>
      <c r="G37" s="16">
        <v>363</v>
      </c>
      <c r="H37" s="16">
        <v>368</v>
      </c>
      <c r="I37" s="16">
        <v>425</v>
      </c>
      <c r="J37" s="4">
        <v>542</v>
      </c>
      <c r="K37" s="4">
        <v>587</v>
      </c>
      <c r="L37" s="4">
        <v>631</v>
      </c>
      <c r="M37" s="4">
        <v>664</v>
      </c>
      <c r="N37" s="4">
        <v>689</v>
      </c>
      <c r="O37" s="4">
        <v>656</v>
      </c>
      <c r="P37" s="4">
        <v>726</v>
      </c>
      <c r="Q37" s="4">
        <v>815</v>
      </c>
      <c r="R37" s="4">
        <v>819</v>
      </c>
      <c r="S37" s="49">
        <v>841</v>
      </c>
      <c r="T37" s="4">
        <v>924</v>
      </c>
      <c r="U37" s="8">
        <f t="shared" si="2"/>
        <v>9.8692033293697981E-2</v>
      </c>
      <c r="V37" s="4">
        <v>1046</v>
      </c>
      <c r="W37" s="4">
        <v>1104</v>
      </c>
      <c r="X37" s="4">
        <v>1114</v>
      </c>
      <c r="Y37" s="4">
        <v>1072</v>
      </c>
      <c r="Z37" s="4">
        <v>1060</v>
      </c>
      <c r="AA37" s="4">
        <v>968</v>
      </c>
      <c r="AB37" s="4">
        <v>1088</v>
      </c>
      <c r="AC37" s="61">
        <v>1223</v>
      </c>
      <c r="AD37" s="64">
        <v>1587.6500000000003</v>
      </c>
      <c r="AE37" s="63"/>
    </row>
    <row r="38" spans="1:31" ht="12.75" customHeight="1">
      <c r="A38" s="16" t="s">
        <v>45</v>
      </c>
      <c r="B38" s="79">
        <v>662</v>
      </c>
      <c r="C38" s="7">
        <v>781</v>
      </c>
      <c r="D38" s="4">
        <v>707</v>
      </c>
      <c r="E38" s="4">
        <v>759</v>
      </c>
      <c r="F38" s="4">
        <v>793</v>
      </c>
      <c r="G38" s="4">
        <v>850</v>
      </c>
      <c r="H38" s="4">
        <v>1000</v>
      </c>
      <c r="I38" s="4">
        <v>1087</v>
      </c>
      <c r="J38" s="4">
        <v>1140</v>
      </c>
      <c r="K38" s="4">
        <v>1235</v>
      </c>
      <c r="L38" s="4">
        <v>1344</v>
      </c>
      <c r="M38" s="4">
        <v>1267</v>
      </c>
      <c r="N38" s="4">
        <v>1141</v>
      </c>
      <c r="O38" s="4">
        <v>1125</v>
      </c>
      <c r="P38" s="4">
        <v>1225</v>
      </c>
      <c r="Q38" s="4">
        <v>1221</v>
      </c>
      <c r="R38" s="4">
        <v>1337</v>
      </c>
      <c r="S38" s="49">
        <v>1621</v>
      </c>
      <c r="T38" s="4">
        <v>1761</v>
      </c>
      <c r="U38" s="8">
        <f t="shared" si="2"/>
        <v>8.6366440468846395E-2</v>
      </c>
      <c r="V38" s="4">
        <v>2017</v>
      </c>
      <c r="W38" s="4">
        <v>2266</v>
      </c>
      <c r="X38" s="4">
        <v>2328</v>
      </c>
      <c r="Y38" s="4">
        <v>2395</v>
      </c>
      <c r="Z38" s="4">
        <v>2313</v>
      </c>
      <c r="AA38" s="4">
        <v>2398</v>
      </c>
      <c r="AB38" s="4">
        <v>2624</v>
      </c>
      <c r="AC38" s="61">
        <v>2650</v>
      </c>
      <c r="AD38" s="64">
        <v>3355.9600000000005</v>
      </c>
      <c r="AE38" s="63"/>
    </row>
    <row r="39" spans="1:31" ht="12.75" customHeight="1">
      <c r="A39" s="16" t="s">
        <v>46</v>
      </c>
      <c r="B39" s="79">
        <v>367</v>
      </c>
      <c r="C39" s="7">
        <v>428</v>
      </c>
      <c r="D39" s="4">
        <v>409</v>
      </c>
      <c r="E39" s="4">
        <v>498</v>
      </c>
      <c r="F39" s="4">
        <v>531</v>
      </c>
      <c r="G39" s="4">
        <v>459</v>
      </c>
      <c r="H39" s="4">
        <v>483</v>
      </c>
      <c r="I39" s="4">
        <v>533</v>
      </c>
      <c r="J39" s="4">
        <v>588</v>
      </c>
      <c r="K39" s="4">
        <v>654</v>
      </c>
      <c r="L39" s="4">
        <v>680</v>
      </c>
      <c r="M39" s="4">
        <v>712</v>
      </c>
      <c r="N39" s="4">
        <v>680</v>
      </c>
      <c r="O39" s="4">
        <v>660</v>
      </c>
      <c r="P39" s="4">
        <v>707</v>
      </c>
      <c r="Q39" s="4">
        <v>772</v>
      </c>
      <c r="R39" s="4">
        <v>852</v>
      </c>
      <c r="S39" s="49">
        <v>823</v>
      </c>
      <c r="T39" s="4">
        <v>870</v>
      </c>
      <c r="U39" s="8">
        <f t="shared" si="2"/>
        <v>5.7108140947752128E-2</v>
      </c>
      <c r="V39" s="4">
        <v>853</v>
      </c>
      <c r="W39" s="4">
        <v>912</v>
      </c>
      <c r="X39" s="4">
        <v>963</v>
      </c>
      <c r="Y39" s="4">
        <v>909</v>
      </c>
      <c r="Z39" s="4">
        <v>867</v>
      </c>
      <c r="AA39" s="4">
        <v>988</v>
      </c>
      <c r="AB39" s="4">
        <v>1001</v>
      </c>
      <c r="AC39" s="61">
        <v>1017</v>
      </c>
      <c r="AD39" s="64">
        <v>1207.8</v>
      </c>
      <c r="AE39" s="63"/>
    </row>
    <row r="40" spans="1:31" ht="12.75" customHeight="1">
      <c r="A40" s="16" t="s">
        <v>47</v>
      </c>
      <c r="B40" s="80" t="s">
        <v>43</v>
      </c>
      <c r="C40" s="12" t="s">
        <v>43</v>
      </c>
      <c r="D40" s="11" t="s">
        <v>43</v>
      </c>
      <c r="E40" s="11" t="s">
        <v>43</v>
      </c>
      <c r="F40" s="11" t="s">
        <v>43</v>
      </c>
      <c r="G40" s="11" t="s">
        <v>43</v>
      </c>
      <c r="H40" s="11" t="s">
        <v>43</v>
      </c>
      <c r="I40" s="11" t="s">
        <v>43</v>
      </c>
      <c r="J40" s="11" t="s">
        <v>43</v>
      </c>
      <c r="K40" s="4">
        <v>701</v>
      </c>
      <c r="L40" s="4">
        <v>1163</v>
      </c>
      <c r="M40" s="4">
        <v>1638</v>
      </c>
      <c r="N40" s="4">
        <v>1693</v>
      </c>
      <c r="O40" s="4">
        <v>1927</v>
      </c>
      <c r="P40" s="4">
        <v>2296</v>
      </c>
      <c r="Q40" s="4">
        <v>2839</v>
      </c>
      <c r="R40" s="4">
        <v>2990</v>
      </c>
      <c r="S40" s="49">
        <v>3422</v>
      </c>
      <c r="T40" s="4">
        <v>3715</v>
      </c>
      <c r="U40" s="8">
        <f t="shared" si="2"/>
        <v>8.5622443015780245E-2</v>
      </c>
      <c r="V40" s="4">
        <v>4616</v>
      </c>
      <c r="W40" s="4">
        <v>5098</v>
      </c>
      <c r="X40" s="4">
        <v>5635</v>
      </c>
      <c r="Y40" s="4">
        <v>5901</v>
      </c>
      <c r="Z40" s="4">
        <v>6187</v>
      </c>
      <c r="AA40" s="4">
        <v>6414</v>
      </c>
      <c r="AB40" s="4">
        <v>6769</v>
      </c>
      <c r="AC40" s="61">
        <v>7221</v>
      </c>
      <c r="AD40" s="64">
        <v>8498.869999999999</v>
      </c>
      <c r="AE40" s="63"/>
    </row>
    <row r="41" spans="1:31" ht="12.75" customHeight="1">
      <c r="A41" s="16" t="s">
        <v>49</v>
      </c>
      <c r="B41" s="80" t="s">
        <v>43</v>
      </c>
      <c r="C41" s="12" t="s">
        <v>43</v>
      </c>
      <c r="D41" s="11" t="s">
        <v>43</v>
      </c>
      <c r="E41" s="11" t="s">
        <v>43</v>
      </c>
      <c r="F41" s="11" t="s">
        <v>43</v>
      </c>
      <c r="G41" s="4">
        <v>616</v>
      </c>
      <c r="H41" s="4">
        <v>1054</v>
      </c>
      <c r="I41" s="4">
        <v>1415</v>
      </c>
      <c r="J41" s="4">
        <v>1740</v>
      </c>
      <c r="K41" s="4">
        <v>2001</v>
      </c>
      <c r="L41" s="4">
        <v>2403</v>
      </c>
      <c r="M41" s="4">
        <v>2392</v>
      </c>
      <c r="N41" s="4">
        <v>2331</v>
      </c>
      <c r="O41" s="4">
        <v>2343</v>
      </c>
      <c r="P41" s="4">
        <v>2453</v>
      </c>
      <c r="Q41" s="4">
        <v>2803</v>
      </c>
      <c r="R41" s="4">
        <v>3028</v>
      </c>
      <c r="S41" s="49">
        <v>3146</v>
      </c>
      <c r="T41" s="4">
        <v>3172</v>
      </c>
      <c r="U41" s="8">
        <f t="shared" si="2"/>
        <v>8.2644628099173556E-3</v>
      </c>
      <c r="V41" s="4">
        <v>3609</v>
      </c>
      <c r="W41" s="4">
        <v>3961</v>
      </c>
      <c r="X41" s="4">
        <v>4169</v>
      </c>
      <c r="Y41" s="4">
        <v>4318</v>
      </c>
      <c r="Z41" s="4">
        <v>4355</v>
      </c>
      <c r="AA41" s="4">
        <v>4375</v>
      </c>
      <c r="AB41" s="4">
        <v>4514</v>
      </c>
      <c r="AC41" s="61">
        <v>4743</v>
      </c>
      <c r="AD41" s="64">
        <v>5122.34</v>
      </c>
      <c r="AE41" s="63"/>
    </row>
    <row r="42" spans="1:31" ht="12.75" customHeight="1">
      <c r="A42" s="35" t="s">
        <v>50</v>
      </c>
      <c r="B42" s="79">
        <v>5636</v>
      </c>
      <c r="C42" s="7">
        <v>5981</v>
      </c>
      <c r="D42" s="4">
        <v>5322</v>
      </c>
      <c r="E42" s="4">
        <v>4954</v>
      </c>
      <c r="F42" s="4">
        <v>4789</v>
      </c>
      <c r="G42" s="4">
        <v>4815</v>
      </c>
      <c r="H42" s="4">
        <v>4844</v>
      </c>
      <c r="I42" s="4">
        <v>5213</v>
      </c>
      <c r="J42" s="4">
        <v>5146</v>
      </c>
      <c r="K42" s="4">
        <v>5074</v>
      </c>
      <c r="L42" s="4">
        <v>4803</v>
      </c>
      <c r="M42" s="4">
        <v>4589</v>
      </c>
      <c r="N42" s="4">
        <v>4261</v>
      </c>
      <c r="O42" s="4">
        <v>3985</v>
      </c>
      <c r="P42" s="4">
        <v>3852</v>
      </c>
      <c r="Q42" s="4">
        <v>3721</v>
      </c>
      <c r="R42" s="4">
        <v>3740</v>
      </c>
      <c r="S42" s="49">
        <v>3805</v>
      </c>
      <c r="T42" s="4">
        <v>3638</v>
      </c>
      <c r="U42" s="8">
        <f t="shared" si="2"/>
        <v>-4.3889618922470432E-2</v>
      </c>
      <c r="V42" s="4">
        <v>3823</v>
      </c>
      <c r="W42" s="4">
        <v>4151</v>
      </c>
      <c r="X42" s="4">
        <v>4103</v>
      </c>
      <c r="Y42" s="4">
        <v>3933</v>
      </c>
      <c r="Z42" s="4">
        <v>3748</v>
      </c>
      <c r="AA42" s="4">
        <v>3635</v>
      </c>
      <c r="AB42" s="4">
        <v>3667</v>
      </c>
      <c r="AC42" s="61">
        <v>3807</v>
      </c>
      <c r="AD42" s="64">
        <v>4292.0800000000008</v>
      </c>
      <c r="AE42" s="63"/>
    </row>
    <row r="43" spans="1:31" ht="12.75" customHeight="1">
      <c r="A43" s="35" t="s">
        <v>51</v>
      </c>
      <c r="B43" s="79">
        <v>3993</v>
      </c>
      <c r="C43" s="7">
        <v>4316</v>
      </c>
      <c r="D43" s="4">
        <v>3514</v>
      </c>
      <c r="E43" s="4">
        <v>3189</v>
      </c>
      <c r="F43" s="4">
        <v>2996</v>
      </c>
      <c r="G43" s="4">
        <v>2843</v>
      </c>
      <c r="H43" s="4">
        <v>2922</v>
      </c>
      <c r="I43" s="4">
        <v>3093</v>
      </c>
      <c r="J43" s="4">
        <v>3393</v>
      </c>
      <c r="K43" s="4">
        <v>3676</v>
      </c>
      <c r="L43" s="4">
        <v>3812</v>
      </c>
      <c r="M43" s="4">
        <v>3535</v>
      </c>
      <c r="N43" s="4">
        <v>3357</v>
      </c>
      <c r="O43" s="4">
        <v>3160</v>
      </c>
      <c r="P43" s="4">
        <v>3185</v>
      </c>
      <c r="Q43" s="4">
        <v>3090</v>
      </c>
      <c r="R43" s="4">
        <v>3059</v>
      </c>
      <c r="S43" s="49">
        <v>3321</v>
      </c>
      <c r="T43" s="4">
        <v>3492</v>
      </c>
      <c r="U43" s="8">
        <f t="shared" si="2"/>
        <v>5.1490514905149054E-2</v>
      </c>
      <c r="V43" s="4">
        <v>3661</v>
      </c>
      <c r="W43" s="4">
        <v>4192</v>
      </c>
      <c r="X43" s="4">
        <v>4280</v>
      </c>
      <c r="Y43" s="4">
        <v>4094</v>
      </c>
      <c r="Z43" s="4">
        <v>4153</v>
      </c>
      <c r="AA43" s="4">
        <v>4329</v>
      </c>
      <c r="AB43" s="4">
        <v>4235</v>
      </c>
      <c r="AC43" s="61">
        <v>4188</v>
      </c>
      <c r="AD43" s="64">
        <v>4882.3899999999985</v>
      </c>
      <c r="AE43" s="63"/>
    </row>
    <row r="44" spans="1:31" ht="12.75" customHeight="1">
      <c r="A44" s="35" t="s">
        <v>52</v>
      </c>
      <c r="B44" s="79">
        <v>5924</v>
      </c>
      <c r="C44" s="7">
        <v>6655</v>
      </c>
      <c r="D44" s="4">
        <v>6024</v>
      </c>
      <c r="E44" s="4">
        <v>5839</v>
      </c>
      <c r="F44" s="4">
        <v>5940</v>
      </c>
      <c r="G44" s="4">
        <v>6246</v>
      </c>
      <c r="H44" s="4">
        <v>6769</v>
      </c>
      <c r="I44" s="4">
        <v>7187</v>
      </c>
      <c r="J44" s="4">
        <v>7401</v>
      </c>
      <c r="K44" s="4">
        <v>7612</v>
      </c>
      <c r="L44" s="4">
        <v>7566</v>
      </c>
      <c r="M44" s="4">
        <v>7153</v>
      </c>
      <c r="N44" s="4">
        <v>7092</v>
      </c>
      <c r="O44" s="4">
        <v>7054</v>
      </c>
      <c r="P44" s="4">
        <v>6963</v>
      </c>
      <c r="Q44" s="4">
        <v>6953</v>
      </c>
      <c r="R44" s="4">
        <v>7065</v>
      </c>
      <c r="S44" s="49">
        <v>7406</v>
      </c>
      <c r="T44" s="4">
        <v>7060</v>
      </c>
      <c r="U44" s="8">
        <f t="shared" si="2"/>
        <v>-4.6718876586551446E-2</v>
      </c>
      <c r="V44" s="4">
        <v>7101</v>
      </c>
      <c r="W44" s="4">
        <v>7415</v>
      </c>
      <c r="X44" s="4">
        <v>7550</v>
      </c>
      <c r="Y44" s="4">
        <v>7321</v>
      </c>
      <c r="Z44" s="4">
        <v>7038</v>
      </c>
      <c r="AA44" s="4">
        <v>6736</v>
      </c>
      <c r="AB44" s="4">
        <v>6301</v>
      </c>
      <c r="AC44" s="61">
        <v>6374</v>
      </c>
      <c r="AD44" s="64">
        <v>7103.08</v>
      </c>
      <c r="AE44" s="63"/>
    </row>
    <row r="45" spans="1:31" ht="12.75" customHeight="1">
      <c r="A45" s="35" t="s">
        <v>116</v>
      </c>
      <c r="B45" s="80" t="s">
        <v>43</v>
      </c>
      <c r="C45" s="10" t="s">
        <v>43</v>
      </c>
      <c r="D45" s="10" t="s">
        <v>43</v>
      </c>
      <c r="E45" s="10" t="s">
        <v>43</v>
      </c>
      <c r="F45" s="10" t="s">
        <v>43</v>
      </c>
      <c r="G45" s="10" t="s">
        <v>43</v>
      </c>
      <c r="H45" s="10" t="s">
        <v>43</v>
      </c>
      <c r="I45" s="10" t="s">
        <v>43</v>
      </c>
      <c r="J45" s="10" t="s">
        <v>43</v>
      </c>
      <c r="K45" s="10" t="s">
        <v>43</v>
      </c>
      <c r="L45" s="10" t="s">
        <v>43</v>
      </c>
      <c r="M45" s="10" t="s">
        <v>43</v>
      </c>
      <c r="N45" s="10" t="s">
        <v>43</v>
      </c>
      <c r="O45" s="10" t="s">
        <v>43</v>
      </c>
      <c r="P45" s="10" t="s">
        <v>43</v>
      </c>
      <c r="Q45" s="10" t="s">
        <v>43</v>
      </c>
      <c r="R45" s="10" t="s">
        <v>43</v>
      </c>
      <c r="S45" s="10" t="s">
        <v>43</v>
      </c>
      <c r="T45" s="10" t="s">
        <v>43</v>
      </c>
      <c r="U45" s="10" t="s">
        <v>43</v>
      </c>
      <c r="V45" s="10" t="s">
        <v>43</v>
      </c>
      <c r="W45" s="10" t="s">
        <v>43</v>
      </c>
      <c r="X45" s="10" t="s">
        <v>43</v>
      </c>
      <c r="Y45" s="10" t="s">
        <v>43</v>
      </c>
      <c r="Z45" s="10" t="s">
        <v>43</v>
      </c>
      <c r="AA45" s="10" t="s">
        <v>43</v>
      </c>
      <c r="AB45" s="4">
        <v>561</v>
      </c>
      <c r="AC45" s="61">
        <v>762</v>
      </c>
      <c r="AD45" s="64">
        <v>858.09</v>
      </c>
      <c r="AE45" s="63"/>
    </row>
    <row r="46" spans="1:31" ht="12.75" customHeight="1">
      <c r="A46" s="16" t="s">
        <v>48</v>
      </c>
      <c r="B46" s="79">
        <v>1040</v>
      </c>
      <c r="C46" s="7">
        <v>960</v>
      </c>
      <c r="D46" s="4">
        <v>982</v>
      </c>
      <c r="E46" s="4">
        <v>1031</v>
      </c>
      <c r="F46" s="4">
        <v>1071</v>
      </c>
      <c r="G46" s="4">
        <v>1052</v>
      </c>
      <c r="H46" s="4">
        <v>1170</v>
      </c>
      <c r="I46" s="4">
        <v>1402</v>
      </c>
      <c r="J46" s="4">
        <v>1505</v>
      </c>
      <c r="K46" s="4">
        <v>1580</v>
      </c>
      <c r="L46" s="4">
        <v>1579</v>
      </c>
      <c r="M46" s="4">
        <v>1597</v>
      </c>
      <c r="N46" s="4">
        <v>1511</v>
      </c>
      <c r="O46" s="4">
        <v>1433</v>
      </c>
      <c r="P46" s="4">
        <v>1311</v>
      </c>
      <c r="Q46" s="4">
        <v>1335</v>
      </c>
      <c r="R46" s="4">
        <v>1451</v>
      </c>
      <c r="S46" s="49">
        <v>1708</v>
      </c>
      <c r="T46" s="4">
        <v>1881</v>
      </c>
      <c r="U46" s="8">
        <f>(T46-S46)/S46</f>
        <v>0.10128805620608899</v>
      </c>
      <c r="V46" s="4">
        <v>2096</v>
      </c>
      <c r="W46" s="4">
        <v>2130</v>
      </c>
      <c r="X46" s="4">
        <v>2215</v>
      </c>
      <c r="Y46" s="4">
        <v>2007</v>
      </c>
      <c r="Z46" s="4">
        <v>1960</v>
      </c>
      <c r="AA46" s="4">
        <v>2006</v>
      </c>
      <c r="AB46" s="4">
        <v>2259</v>
      </c>
      <c r="AC46" s="61">
        <v>2314</v>
      </c>
      <c r="AD46" s="64">
        <v>2971.6</v>
      </c>
      <c r="AE46" s="63"/>
    </row>
    <row r="47" spans="1:31" ht="12.75" customHeight="1">
      <c r="A47" s="16" t="s">
        <v>53</v>
      </c>
      <c r="B47" s="79">
        <v>1045</v>
      </c>
      <c r="C47" s="7">
        <v>1141</v>
      </c>
      <c r="D47" s="13">
        <v>1051</v>
      </c>
      <c r="E47" s="13">
        <v>983</v>
      </c>
      <c r="F47" s="13">
        <v>1137</v>
      </c>
      <c r="G47" s="4">
        <v>1137</v>
      </c>
      <c r="H47" s="4">
        <v>1206</v>
      </c>
      <c r="I47" s="4">
        <v>1321</v>
      </c>
      <c r="J47" s="4">
        <v>1376</v>
      </c>
      <c r="K47" s="4">
        <v>1557</v>
      </c>
      <c r="L47" s="4">
        <v>1701</v>
      </c>
      <c r="M47" s="4">
        <v>1710</v>
      </c>
      <c r="N47" s="4">
        <v>1629</v>
      </c>
      <c r="O47" s="4">
        <v>1586</v>
      </c>
      <c r="P47" s="4">
        <v>1613</v>
      </c>
      <c r="Q47" s="4">
        <v>1636</v>
      </c>
      <c r="R47" s="4">
        <v>1545</v>
      </c>
      <c r="S47" s="49">
        <v>1657</v>
      </c>
      <c r="T47" s="4">
        <v>1632</v>
      </c>
      <c r="U47" s="8">
        <f>(T47-S47)/S47</f>
        <v>-1.5087507543753771E-2</v>
      </c>
      <c r="V47" s="4">
        <v>1807</v>
      </c>
      <c r="W47" s="4">
        <v>1785</v>
      </c>
      <c r="X47" s="4">
        <v>2084</v>
      </c>
      <c r="Y47" s="4">
        <v>2204</v>
      </c>
      <c r="Z47" s="4">
        <v>2003</v>
      </c>
      <c r="AA47" s="4">
        <v>2074</v>
      </c>
      <c r="AB47" s="4">
        <v>2287</v>
      </c>
      <c r="AC47" s="61">
        <v>1992</v>
      </c>
      <c r="AD47" s="64">
        <v>2501.2800000000002</v>
      </c>
      <c r="AE47" s="63"/>
    </row>
    <row r="48" spans="1:31" ht="12.75" customHeight="1">
      <c r="A48" s="35" t="s">
        <v>36</v>
      </c>
      <c r="B48" s="79">
        <f t="shared" ref="B48:Z48" si="3">SUM(B26:B47)</f>
        <v>30614</v>
      </c>
      <c r="C48" s="9">
        <f t="shared" si="3"/>
        <v>33348</v>
      </c>
      <c r="D48" s="6">
        <f t="shared" si="3"/>
        <v>30205</v>
      </c>
      <c r="E48" s="6">
        <f t="shared" si="3"/>
        <v>29736</v>
      </c>
      <c r="F48" s="6">
        <f t="shared" si="3"/>
        <v>31161</v>
      </c>
      <c r="G48" s="6">
        <f t="shared" si="3"/>
        <v>32534</v>
      </c>
      <c r="H48" s="6">
        <f t="shared" si="3"/>
        <v>34919</v>
      </c>
      <c r="I48" s="6">
        <f t="shared" si="3"/>
        <v>38539</v>
      </c>
      <c r="J48" s="6">
        <f t="shared" si="3"/>
        <v>40829</v>
      </c>
      <c r="K48" s="6">
        <f t="shared" si="3"/>
        <v>43092</v>
      </c>
      <c r="L48" s="6">
        <f t="shared" si="3"/>
        <v>44513</v>
      </c>
      <c r="M48" s="6">
        <f t="shared" si="3"/>
        <v>43221</v>
      </c>
      <c r="N48" s="6">
        <f t="shared" si="3"/>
        <v>41029</v>
      </c>
      <c r="O48" s="6">
        <f t="shared" si="3"/>
        <v>39691</v>
      </c>
      <c r="P48" s="6">
        <f t="shared" si="3"/>
        <v>40944</v>
      </c>
      <c r="Q48" s="6">
        <f t="shared" si="3"/>
        <v>41770</v>
      </c>
      <c r="R48" s="6">
        <f t="shared" si="3"/>
        <v>43253</v>
      </c>
      <c r="S48" s="50">
        <f t="shared" si="3"/>
        <v>45463</v>
      </c>
      <c r="T48" s="6">
        <f t="shared" si="3"/>
        <v>45750</v>
      </c>
      <c r="U48" s="6">
        <f t="shared" si="3"/>
        <v>-7.008205378067324E-3</v>
      </c>
      <c r="V48" s="6">
        <f t="shared" si="3"/>
        <v>49033</v>
      </c>
      <c r="W48" s="6">
        <f t="shared" si="3"/>
        <v>52337</v>
      </c>
      <c r="X48" s="6">
        <f t="shared" si="3"/>
        <v>54208</v>
      </c>
      <c r="Y48" s="6">
        <f t="shared" si="3"/>
        <v>54130</v>
      </c>
      <c r="Z48" s="6">
        <f t="shared" si="3"/>
        <v>53890</v>
      </c>
      <c r="AA48" s="4">
        <v>54233</v>
      </c>
      <c r="AB48" s="4">
        <f>SUM(AB26:AB47)</f>
        <v>56879</v>
      </c>
      <c r="AC48" s="4">
        <f>SUM(AC26:AC47)</f>
        <v>58564</v>
      </c>
      <c r="AD48" s="64">
        <f>SUM(AD26:AD47)</f>
        <v>67738.010000000009</v>
      </c>
    </row>
    <row r="49" spans="1:31" ht="12.75" customHeight="1">
      <c r="B49" s="79"/>
      <c r="C49" s="7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9"/>
      <c r="T49" s="4"/>
      <c r="U49" s="8"/>
      <c r="V49" s="4"/>
      <c r="W49" s="4"/>
      <c r="X49" s="4"/>
    </row>
    <row r="50" spans="1:31" ht="12.75" customHeight="1" thickBot="1">
      <c r="A50" s="38" t="s">
        <v>54</v>
      </c>
      <c r="B50" s="82">
        <f t="shared" ref="B50:AD50" si="4">SUM(B22+B48)</f>
        <v>124771</v>
      </c>
      <c r="C50" s="39">
        <f t="shared" si="4"/>
        <v>126185</v>
      </c>
      <c r="D50" s="37">
        <f t="shared" si="4"/>
        <v>120425</v>
      </c>
      <c r="E50" s="37">
        <f t="shared" si="4"/>
        <v>118001</v>
      </c>
      <c r="F50" s="37">
        <f t="shared" si="4"/>
        <v>118193</v>
      </c>
      <c r="G50" s="37">
        <f t="shared" si="4"/>
        <v>119815</v>
      </c>
      <c r="H50" s="37">
        <f t="shared" si="4"/>
        <v>125183</v>
      </c>
      <c r="I50" s="37">
        <f t="shared" si="4"/>
        <v>132249</v>
      </c>
      <c r="J50" s="37">
        <f t="shared" si="4"/>
        <v>136866</v>
      </c>
      <c r="K50" s="37">
        <f t="shared" si="4"/>
        <v>140047</v>
      </c>
      <c r="L50" s="37">
        <f t="shared" si="4"/>
        <v>138797</v>
      </c>
      <c r="M50" s="37">
        <f t="shared" si="4"/>
        <v>134427</v>
      </c>
      <c r="N50" s="37">
        <f t="shared" si="4"/>
        <v>130601</v>
      </c>
      <c r="O50" s="37">
        <f t="shared" si="4"/>
        <v>129384</v>
      </c>
      <c r="P50" s="37">
        <f t="shared" si="4"/>
        <v>130247</v>
      </c>
      <c r="Q50" s="37">
        <f t="shared" si="4"/>
        <v>131185</v>
      </c>
      <c r="R50" s="37">
        <f t="shared" si="4"/>
        <v>134204</v>
      </c>
      <c r="S50" s="52">
        <f t="shared" si="4"/>
        <v>137456</v>
      </c>
      <c r="T50" s="37">
        <f t="shared" si="4"/>
        <v>139075</v>
      </c>
      <c r="U50" s="37">
        <f t="shared" si="4"/>
        <v>6.8135695556100884E-2</v>
      </c>
      <c r="V50" s="37">
        <f t="shared" si="4"/>
        <v>143656</v>
      </c>
      <c r="W50" s="37">
        <f t="shared" si="4"/>
        <v>149866</v>
      </c>
      <c r="X50" s="37">
        <f t="shared" si="4"/>
        <v>152489</v>
      </c>
      <c r="Y50" s="37">
        <f t="shared" si="4"/>
        <v>153375</v>
      </c>
      <c r="Z50" s="37">
        <f t="shared" si="4"/>
        <v>155458</v>
      </c>
      <c r="AA50" s="59">
        <f t="shared" si="4"/>
        <v>157118.01</v>
      </c>
      <c r="AB50" s="59">
        <f t="shared" si="4"/>
        <v>161223</v>
      </c>
      <c r="AC50" s="59">
        <f t="shared" si="4"/>
        <v>165500</v>
      </c>
      <c r="AD50" s="68">
        <f t="shared" si="4"/>
        <v>178689.03999999998</v>
      </c>
    </row>
    <row r="51" spans="1:31" ht="12.75" customHeight="1" thickTop="1">
      <c r="A51" s="16" t="s">
        <v>55</v>
      </c>
      <c r="B51" s="8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5"/>
      <c r="V51" s="4"/>
    </row>
    <row r="52" spans="1:31" ht="12.75" customHeight="1">
      <c r="A52" s="35" t="s">
        <v>56</v>
      </c>
      <c r="B52" s="8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5"/>
      <c r="V52" s="4"/>
    </row>
    <row r="53" spans="1:31" ht="12.75" customHeight="1">
      <c r="A53" s="16" t="s">
        <v>57</v>
      </c>
      <c r="B53" s="8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5"/>
      <c r="V53" s="4"/>
    </row>
    <row r="54" spans="1:31" ht="12.75" customHeight="1">
      <c r="A54" s="35" t="s">
        <v>97</v>
      </c>
      <c r="B54" s="8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5"/>
      <c r="V54" s="4"/>
    </row>
    <row r="55" spans="1:31" ht="12.75" customHeight="1">
      <c r="B55" s="83"/>
      <c r="C55" s="4"/>
      <c r="D55" s="4"/>
      <c r="E55" s="4"/>
      <c r="F55" s="4"/>
      <c r="G55" s="4"/>
      <c r="H55" s="4"/>
      <c r="I55" s="4"/>
      <c r="M55" s="4"/>
      <c r="N55" s="4"/>
      <c r="O55" s="4"/>
      <c r="P55" s="4"/>
      <c r="Q55" s="4"/>
      <c r="R55" s="4"/>
      <c r="S55" s="4"/>
      <c r="T55" s="4"/>
      <c r="U55" s="5"/>
      <c r="V55" s="4"/>
    </row>
    <row r="56" spans="1:31" ht="12.75" customHeight="1">
      <c r="A56" s="36" t="s">
        <v>94</v>
      </c>
      <c r="B56" s="7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"/>
      <c r="U56" s="14"/>
      <c r="V56" s="1"/>
    </row>
    <row r="57" spans="1:31" ht="24" customHeight="1">
      <c r="A57" s="73" t="s">
        <v>122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</row>
    <row r="58" spans="1:31" ht="15" customHeight="1" thickBot="1">
      <c r="A58" s="17"/>
      <c r="B58" s="75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6"/>
      <c r="N58" s="6"/>
      <c r="O58" s="6"/>
      <c r="P58" s="6"/>
      <c r="Q58" s="6"/>
      <c r="R58" s="6"/>
      <c r="S58" s="6"/>
      <c r="T58" s="6"/>
      <c r="V58" s="6"/>
    </row>
    <row r="59" spans="1:31" ht="12.75" customHeight="1" thickTop="1">
      <c r="A59" s="18"/>
      <c r="B59" s="76" t="s">
        <v>0</v>
      </c>
      <c r="C59" s="19" t="s">
        <v>1</v>
      </c>
      <c r="D59" s="20" t="s">
        <v>1</v>
      </c>
      <c r="E59" s="20" t="s">
        <v>1</v>
      </c>
      <c r="F59" s="20" t="s">
        <v>0</v>
      </c>
      <c r="G59" s="20" t="s">
        <v>1</v>
      </c>
      <c r="H59" s="20" t="s">
        <v>1</v>
      </c>
      <c r="I59" s="20" t="s">
        <v>1</v>
      </c>
      <c r="J59" s="20" t="s">
        <v>1</v>
      </c>
      <c r="K59" s="20" t="s">
        <v>1</v>
      </c>
      <c r="L59" s="20" t="s">
        <v>1</v>
      </c>
      <c r="M59" s="2" t="s">
        <v>1</v>
      </c>
      <c r="N59" s="2" t="s">
        <v>1</v>
      </c>
      <c r="O59" s="2" t="s">
        <v>1</v>
      </c>
      <c r="P59" s="2" t="s">
        <v>1</v>
      </c>
      <c r="Q59" s="2" t="s">
        <v>1</v>
      </c>
      <c r="R59" s="2" t="s">
        <v>1</v>
      </c>
      <c r="S59" s="53" t="s">
        <v>1</v>
      </c>
      <c r="T59" s="2" t="s">
        <v>1</v>
      </c>
      <c r="U59" s="21" t="s">
        <v>2</v>
      </c>
      <c r="V59" s="2" t="s">
        <v>1</v>
      </c>
      <c r="W59" s="40" t="s">
        <v>1</v>
      </c>
      <c r="X59" s="40" t="s">
        <v>1</v>
      </c>
      <c r="Y59" s="2" t="s">
        <v>1</v>
      </c>
      <c r="Z59" s="2" t="s">
        <v>1</v>
      </c>
      <c r="AA59" s="2" t="s">
        <v>1</v>
      </c>
      <c r="AB59" s="2" t="s">
        <v>1</v>
      </c>
      <c r="AC59" s="2" t="s">
        <v>1</v>
      </c>
      <c r="AD59" s="65" t="s">
        <v>1</v>
      </c>
    </row>
    <row r="60" spans="1:31" ht="12.75" customHeight="1">
      <c r="A60" s="17" t="s">
        <v>3</v>
      </c>
      <c r="B60" s="77" t="s">
        <v>4</v>
      </c>
      <c r="C60" s="23" t="s">
        <v>5</v>
      </c>
      <c r="D60" s="22" t="s">
        <v>6</v>
      </c>
      <c r="E60" s="22" t="s">
        <v>7</v>
      </c>
      <c r="F60" s="22" t="s">
        <v>8</v>
      </c>
      <c r="G60" s="22" t="s">
        <v>9</v>
      </c>
      <c r="H60" s="22" t="s">
        <v>10</v>
      </c>
      <c r="I60" s="22" t="s">
        <v>11</v>
      </c>
      <c r="J60" s="22" t="s">
        <v>12</v>
      </c>
      <c r="K60" s="22" t="s">
        <v>13</v>
      </c>
      <c r="L60" s="22" t="s">
        <v>14</v>
      </c>
      <c r="M60" s="30" t="s">
        <v>15</v>
      </c>
      <c r="N60" s="30" t="s">
        <v>16</v>
      </c>
      <c r="O60" s="30" t="s">
        <v>17</v>
      </c>
      <c r="P60" s="30" t="s">
        <v>18</v>
      </c>
      <c r="Q60" s="31" t="s">
        <v>19</v>
      </c>
      <c r="R60" s="31" t="s">
        <v>20</v>
      </c>
      <c r="S60" s="54" t="s">
        <v>21</v>
      </c>
      <c r="T60" s="31" t="s">
        <v>22</v>
      </c>
      <c r="U60" s="25" t="s">
        <v>23</v>
      </c>
      <c r="V60" s="30" t="s">
        <v>24</v>
      </c>
      <c r="W60" s="41">
        <v>2002</v>
      </c>
      <c r="X60" s="42" t="s">
        <v>95</v>
      </c>
      <c r="Y60" s="57" t="s">
        <v>98</v>
      </c>
      <c r="Z60" s="42">
        <v>2005</v>
      </c>
      <c r="AA60" s="42" t="s">
        <v>102</v>
      </c>
      <c r="AB60" s="42" t="s">
        <v>115</v>
      </c>
      <c r="AC60" s="42" t="s">
        <v>118</v>
      </c>
      <c r="AD60" s="66" t="s">
        <v>120</v>
      </c>
    </row>
    <row r="61" spans="1:31" ht="12.75" customHeight="1">
      <c r="A61" s="26"/>
      <c r="B61" s="78"/>
      <c r="C61" s="27"/>
      <c r="D61" s="26"/>
      <c r="E61" s="26"/>
      <c r="F61" s="26"/>
      <c r="G61" s="26"/>
      <c r="H61" s="26"/>
      <c r="I61" s="26"/>
      <c r="J61" s="26"/>
      <c r="K61" s="26"/>
      <c r="L61" s="26"/>
      <c r="M61" s="32"/>
      <c r="N61" s="32"/>
      <c r="O61" s="32"/>
      <c r="P61" s="32"/>
      <c r="Q61" s="32"/>
      <c r="R61" s="32"/>
      <c r="S61" s="55"/>
      <c r="T61" s="32"/>
      <c r="U61" s="28"/>
      <c r="V61" s="32"/>
      <c r="W61" s="32"/>
    </row>
    <row r="62" spans="1:31" ht="45">
      <c r="A62" s="29" t="s">
        <v>58</v>
      </c>
      <c r="B62" s="75"/>
      <c r="C62" s="3"/>
      <c r="M62" s="4"/>
      <c r="N62" s="4"/>
      <c r="O62" s="4"/>
      <c r="P62" s="4"/>
      <c r="Q62" s="4"/>
      <c r="R62" s="4"/>
      <c r="S62" s="49"/>
      <c r="T62" s="4"/>
      <c r="V62" s="4"/>
      <c r="W62" s="4"/>
    </row>
    <row r="63" spans="1:31" ht="12.75" customHeight="1">
      <c r="A63" s="35"/>
      <c r="B63" s="75"/>
      <c r="C63" s="3"/>
      <c r="M63" s="4"/>
      <c r="N63" s="4"/>
      <c r="O63" s="4"/>
      <c r="P63" s="4"/>
      <c r="Q63" s="4"/>
      <c r="R63" s="4"/>
      <c r="S63" s="49"/>
      <c r="T63" s="4"/>
      <c r="V63" s="4"/>
      <c r="W63" s="4"/>
    </row>
    <row r="64" spans="1:31" ht="12.75" customHeight="1">
      <c r="A64" s="16" t="s">
        <v>59</v>
      </c>
      <c r="B64" s="79">
        <v>1326</v>
      </c>
      <c r="C64" s="7">
        <v>1063</v>
      </c>
      <c r="D64" s="4">
        <v>977</v>
      </c>
      <c r="E64" s="4">
        <v>938</v>
      </c>
      <c r="F64" s="4">
        <v>874</v>
      </c>
      <c r="G64" s="4">
        <v>845</v>
      </c>
      <c r="H64" s="4">
        <v>845</v>
      </c>
      <c r="I64" s="4">
        <v>798</v>
      </c>
      <c r="J64" s="4">
        <v>809</v>
      </c>
      <c r="K64" s="4">
        <v>849</v>
      </c>
      <c r="L64" s="4">
        <v>911</v>
      </c>
      <c r="M64" s="4">
        <v>934</v>
      </c>
      <c r="N64" s="4">
        <v>981</v>
      </c>
      <c r="O64" s="4">
        <v>966</v>
      </c>
      <c r="P64" s="4">
        <v>910</v>
      </c>
      <c r="Q64" s="4">
        <v>901</v>
      </c>
      <c r="R64" s="4">
        <v>886</v>
      </c>
      <c r="S64" s="49">
        <v>953</v>
      </c>
      <c r="T64" s="4">
        <v>1021</v>
      </c>
      <c r="U64" s="8">
        <f>(T64-S64)/S64</f>
        <v>7.1353620146904509E-2</v>
      </c>
      <c r="V64" s="4">
        <v>1143</v>
      </c>
      <c r="W64" s="4">
        <v>1205</v>
      </c>
      <c r="X64" s="4">
        <v>1252</v>
      </c>
      <c r="Y64" s="4">
        <v>1341</v>
      </c>
      <c r="Z64" s="4">
        <f>146+706+107+34+16+11+3+192+40</f>
        <v>1255</v>
      </c>
      <c r="AA64" s="4">
        <v>1265</v>
      </c>
      <c r="AB64" s="4">
        <v>1336</v>
      </c>
      <c r="AC64" s="61">
        <v>1446</v>
      </c>
      <c r="AD64" s="64">
        <v>1408</v>
      </c>
      <c r="AE64" s="62" t="s">
        <v>59</v>
      </c>
    </row>
    <row r="65" spans="1:31" ht="12.75" hidden="1" customHeight="1">
      <c r="A65" s="16" t="s">
        <v>60</v>
      </c>
      <c r="B65" s="79">
        <v>95</v>
      </c>
      <c r="C65" s="7">
        <v>112</v>
      </c>
      <c r="D65" s="11" t="s">
        <v>43</v>
      </c>
      <c r="E65" s="11" t="s">
        <v>43</v>
      </c>
      <c r="F65" s="11" t="s">
        <v>43</v>
      </c>
      <c r="G65" s="11" t="s">
        <v>43</v>
      </c>
      <c r="H65" s="11" t="s">
        <v>43</v>
      </c>
      <c r="I65" s="11" t="s">
        <v>43</v>
      </c>
      <c r="J65" s="11" t="s">
        <v>43</v>
      </c>
      <c r="K65" s="11" t="s">
        <v>43</v>
      </c>
      <c r="L65" s="11" t="s">
        <v>43</v>
      </c>
      <c r="M65" s="11" t="s">
        <v>43</v>
      </c>
      <c r="N65" s="11" t="s">
        <v>43</v>
      </c>
      <c r="O65" s="11" t="s">
        <v>43</v>
      </c>
      <c r="P65" s="11" t="s">
        <v>43</v>
      </c>
      <c r="Q65" s="11" t="s">
        <v>43</v>
      </c>
      <c r="R65" s="11" t="s">
        <v>43</v>
      </c>
      <c r="S65" s="51" t="s">
        <v>43</v>
      </c>
      <c r="T65" s="11" t="s">
        <v>43</v>
      </c>
      <c r="U65" s="11" t="s">
        <v>43</v>
      </c>
      <c r="V65" s="11" t="s">
        <v>43</v>
      </c>
      <c r="W65" s="11" t="s">
        <v>43</v>
      </c>
      <c r="X65" s="11" t="s">
        <v>43</v>
      </c>
      <c r="Y65" s="11" t="s">
        <v>43</v>
      </c>
      <c r="Z65" s="11" t="s">
        <v>43</v>
      </c>
      <c r="AA65" s="11" t="s">
        <v>43</v>
      </c>
      <c r="AB65" s="11"/>
      <c r="AC65" s="11"/>
      <c r="AE65" s="62"/>
    </row>
    <row r="66" spans="1:31" ht="12.75" customHeight="1">
      <c r="A66" s="16" t="s">
        <v>111</v>
      </c>
      <c r="B66" s="79">
        <v>651</v>
      </c>
      <c r="C66" s="7">
        <v>579</v>
      </c>
      <c r="D66" s="4">
        <v>590</v>
      </c>
      <c r="E66" s="4">
        <v>626</v>
      </c>
      <c r="F66" s="4">
        <v>631</v>
      </c>
      <c r="G66" s="4">
        <v>655</v>
      </c>
      <c r="H66" s="4">
        <v>679</v>
      </c>
      <c r="I66" s="4">
        <v>746</v>
      </c>
      <c r="J66" s="4">
        <v>803</v>
      </c>
      <c r="K66" s="4">
        <v>858</v>
      </c>
      <c r="L66" s="4">
        <v>868</v>
      </c>
      <c r="M66" s="4">
        <v>912</v>
      </c>
      <c r="N66" s="4">
        <v>931</v>
      </c>
      <c r="O66" s="4">
        <v>949</v>
      </c>
      <c r="P66" s="4">
        <v>957</v>
      </c>
      <c r="Q66" s="4">
        <v>1048</v>
      </c>
      <c r="R66" s="4">
        <v>1033</v>
      </c>
      <c r="S66" s="49">
        <v>1144</v>
      </c>
      <c r="T66" s="4">
        <v>1098</v>
      </c>
      <c r="U66" s="8">
        <f>(T66-S66)/S66</f>
        <v>-4.0209790209790208E-2</v>
      </c>
      <c r="V66" s="4">
        <v>1147</v>
      </c>
      <c r="W66" s="4">
        <v>1050</v>
      </c>
      <c r="X66" s="4">
        <v>1193</v>
      </c>
      <c r="Y66" s="4">
        <f>799+647</f>
        <v>1446</v>
      </c>
      <c r="Z66" s="4">
        <v>1566</v>
      </c>
      <c r="AA66" s="4">
        <v>841</v>
      </c>
      <c r="AB66" s="4">
        <v>931</v>
      </c>
      <c r="AC66" s="61">
        <v>1059</v>
      </c>
      <c r="AD66" s="64">
        <v>1094</v>
      </c>
      <c r="AE66" s="62" t="s">
        <v>121</v>
      </c>
    </row>
    <row r="67" spans="1:31" ht="12.75" customHeight="1">
      <c r="A67" s="35" t="s">
        <v>110</v>
      </c>
      <c r="B67" s="84" t="s">
        <v>43</v>
      </c>
      <c r="C67" s="11" t="s">
        <v>43</v>
      </c>
      <c r="D67" s="11" t="s">
        <v>43</v>
      </c>
      <c r="E67" s="11" t="s">
        <v>43</v>
      </c>
      <c r="F67" s="11" t="s">
        <v>43</v>
      </c>
      <c r="G67" s="11" t="s">
        <v>43</v>
      </c>
      <c r="H67" s="11" t="s">
        <v>43</v>
      </c>
      <c r="I67" s="11" t="s">
        <v>43</v>
      </c>
      <c r="J67" s="11" t="s">
        <v>43</v>
      </c>
      <c r="K67" s="11" t="s">
        <v>43</v>
      </c>
      <c r="L67" s="11" t="s">
        <v>43</v>
      </c>
      <c r="M67" s="11" t="s">
        <v>43</v>
      </c>
      <c r="N67" s="11" t="s">
        <v>43</v>
      </c>
      <c r="O67" s="11" t="s">
        <v>43</v>
      </c>
      <c r="P67" s="11" t="s">
        <v>43</v>
      </c>
      <c r="Q67" s="11" t="s">
        <v>43</v>
      </c>
      <c r="R67" s="11" t="s">
        <v>43</v>
      </c>
      <c r="S67" s="11" t="s">
        <v>43</v>
      </c>
      <c r="T67" s="11" t="s">
        <v>43</v>
      </c>
      <c r="U67" s="11" t="s">
        <v>43</v>
      </c>
      <c r="V67" s="11" t="s">
        <v>43</v>
      </c>
      <c r="W67" s="11" t="s">
        <v>43</v>
      </c>
      <c r="X67" s="11" t="s">
        <v>43</v>
      </c>
      <c r="Y67" s="11" t="s">
        <v>43</v>
      </c>
      <c r="Z67" s="11" t="s">
        <v>43</v>
      </c>
      <c r="AA67" s="4">
        <v>891</v>
      </c>
      <c r="AB67" s="4">
        <v>1086</v>
      </c>
      <c r="AC67" s="61">
        <v>908</v>
      </c>
      <c r="AD67" s="64">
        <v>1489</v>
      </c>
      <c r="AE67" s="62" t="s">
        <v>110</v>
      </c>
    </row>
    <row r="68" spans="1:31" ht="12.75" customHeight="1">
      <c r="A68" s="16" t="s">
        <v>61</v>
      </c>
      <c r="B68" s="79">
        <v>1246</v>
      </c>
      <c r="C68" s="7">
        <v>1088</v>
      </c>
      <c r="D68" s="4">
        <v>1050</v>
      </c>
      <c r="E68" s="4">
        <v>872</v>
      </c>
      <c r="F68" s="4">
        <v>874</v>
      </c>
      <c r="G68" s="4">
        <v>1041</v>
      </c>
      <c r="H68" s="4">
        <v>1115</v>
      </c>
      <c r="I68" s="4">
        <v>1365</v>
      </c>
      <c r="J68" s="4">
        <v>1456</v>
      </c>
      <c r="K68" s="4">
        <v>1559</v>
      </c>
      <c r="L68" s="4">
        <v>1473</v>
      </c>
      <c r="M68" s="4">
        <v>1476</v>
      </c>
      <c r="N68" s="4">
        <v>1477</v>
      </c>
      <c r="O68" s="4">
        <v>1490</v>
      </c>
      <c r="P68" s="4">
        <v>1501</v>
      </c>
      <c r="Q68" s="4">
        <v>1531</v>
      </c>
      <c r="R68" s="4">
        <v>1482</v>
      </c>
      <c r="S68" s="49">
        <v>1445</v>
      </c>
      <c r="T68" s="4">
        <v>1422</v>
      </c>
      <c r="U68" s="8">
        <f>(T68-S68)/S68</f>
        <v>-1.5916955017301039E-2</v>
      </c>
      <c r="V68" s="4">
        <v>1433</v>
      </c>
      <c r="W68" s="4">
        <v>1395</v>
      </c>
      <c r="X68" s="4">
        <v>1432</v>
      </c>
      <c r="Y68" s="4">
        <v>1565</v>
      </c>
      <c r="Z68" s="4">
        <v>1425</v>
      </c>
      <c r="AA68" s="4">
        <v>1446</v>
      </c>
      <c r="AB68" s="4">
        <v>1443</v>
      </c>
      <c r="AC68" s="61">
        <v>1453</v>
      </c>
      <c r="AD68" s="64">
        <v>1514</v>
      </c>
      <c r="AE68" s="62" t="s">
        <v>61</v>
      </c>
    </row>
    <row r="69" spans="1:31" ht="12.75" customHeight="1">
      <c r="A69" s="16" t="s">
        <v>62</v>
      </c>
      <c r="B69" s="79">
        <v>1105</v>
      </c>
      <c r="C69" s="7">
        <v>1185</v>
      </c>
      <c r="D69" s="4">
        <v>1795</v>
      </c>
      <c r="E69" s="4">
        <v>1944</v>
      </c>
      <c r="F69" s="4">
        <v>2010</v>
      </c>
      <c r="G69" s="4">
        <v>2207</v>
      </c>
      <c r="H69" s="4">
        <v>2296</v>
      </c>
      <c r="I69" s="4">
        <v>2469</v>
      </c>
      <c r="J69" s="4">
        <v>2781</v>
      </c>
      <c r="K69" s="4">
        <v>3444</v>
      </c>
      <c r="L69" s="4">
        <v>3439</v>
      </c>
      <c r="M69" s="4">
        <f>642+3210</f>
        <v>3852</v>
      </c>
      <c r="N69" s="4">
        <f>130+255+492+3102</f>
        <v>3979</v>
      </c>
      <c r="O69" s="4">
        <v>3681</v>
      </c>
      <c r="P69" s="4">
        <f>732+3712+10</f>
        <v>4454</v>
      </c>
      <c r="Q69" s="4">
        <v>4885</v>
      </c>
      <c r="R69" s="4">
        <v>5232</v>
      </c>
      <c r="S69" s="49">
        <v>5171</v>
      </c>
      <c r="T69" s="4">
        <v>5236</v>
      </c>
      <c r="U69" s="8">
        <f>(T69-S69)/S69</f>
        <v>1.257010249468188E-2</v>
      </c>
      <c r="V69" s="4">
        <v>5793</v>
      </c>
      <c r="W69" s="4">
        <v>5994</v>
      </c>
      <c r="X69" s="4">
        <v>6787</v>
      </c>
      <c r="Y69" s="4">
        <v>7318</v>
      </c>
      <c r="Z69" s="4">
        <v>7709</v>
      </c>
      <c r="AA69" s="4">
        <v>8117</v>
      </c>
      <c r="AB69" s="4">
        <v>8368</v>
      </c>
      <c r="AC69" s="61">
        <v>9224.4333333333325</v>
      </c>
      <c r="AD69" s="64">
        <v>10152.399999999998</v>
      </c>
      <c r="AE69" s="62" t="s">
        <v>62</v>
      </c>
    </row>
    <row r="70" spans="1:31" ht="12.75" customHeight="1">
      <c r="A70" s="16" t="s">
        <v>63</v>
      </c>
      <c r="B70" s="79">
        <v>597</v>
      </c>
      <c r="C70" s="7">
        <v>581</v>
      </c>
      <c r="D70" s="4">
        <v>581</v>
      </c>
      <c r="E70" s="4">
        <v>670</v>
      </c>
      <c r="F70" s="4">
        <v>675</v>
      </c>
      <c r="G70" s="4">
        <v>817</v>
      </c>
      <c r="H70" s="4">
        <v>943</v>
      </c>
      <c r="I70" s="4">
        <v>1000</v>
      </c>
      <c r="J70" s="4">
        <v>1039</v>
      </c>
      <c r="K70" s="4">
        <v>1095</v>
      </c>
      <c r="L70" s="4">
        <v>1085</v>
      </c>
      <c r="M70" s="4">
        <v>1065</v>
      </c>
      <c r="N70" s="4">
        <v>1029</v>
      </c>
      <c r="O70" s="4">
        <v>977</v>
      </c>
      <c r="P70" s="4">
        <v>1006</v>
      </c>
      <c r="Q70" s="4">
        <v>981</v>
      </c>
      <c r="R70" s="4">
        <v>931</v>
      </c>
      <c r="S70" s="49">
        <v>861</v>
      </c>
      <c r="T70" s="4">
        <v>810</v>
      </c>
      <c r="U70" s="8">
        <f>(T70-S70)/S70</f>
        <v>-5.9233449477351915E-2</v>
      </c>
      <c r="V70" s="4">
        <v>802</v>
      </c>
      <c r="W70" s="4">
        <v>815</v>
      </c>
      <c r="X70" s="4">
        <v>825</v>
      </c>
      <c r="Y70" s="4">
        <f>192+636+23</f>
        <v>851</v>
      </c>
      <c r="Z70" s="4">
        <v>835</v>
      </c>
      <c r="AA70" s="4">
        <v>853</v>
      </c>
      <c r="AB70" s="4">
        <v>821</v>
      </c>
      <c r="AC70" s="61">
        <v>769.89</v>
      </c>
      <c r="AD70" s="64">
        <v>732</v>
      </c>
      <c r="AE70" s="62" t="s">
        <v>63</v>
      </c>
    </row>
    <row r="71" spans="1:31" ht="12.75" customHeight="1">
      <c r="A71" s="16" t="s">
        <v>64</v>
      </c>
      <c r="B71" s="79">
        <v>1774</v>
      </c>
      <c r="C71" s="7">
        <v>1560</v>
      </c>
      <c r="D71" s="4">
        <v>1523</v>
      </c>
      <c r="E71" s="4">
        <v>1462</v>
      </c>
      <c r="F71" s="4">
        <v>1705</v>
      </c>
      <c r="G71" s="4">
        <v>1817</v>
      </c>
      <c r="H71" s="4">
        <v>1964</v>
      </c>
      <c r="I71" s="4">
        <v>2050</v>
      </c>
      <c r="J71" s="4">
        <v>2175</v>
      </c>
      <c r="K71" s="4">
        <v>2219</v>
      </c>
      <c r="L71" s="4">
        <v>2206</v>
      </c>
      <c r="M71" s="4">
        <v>2247</v>
      </c>
      <c r="N71" s="4">
        <v>2245</v>
      </c>
      <c r="O71" s="4">
        <v>2353</v>
      </c>
      <c r="P71" s="4">
        <v>2526</v>
      </c>
      <c r="Q71" s="4">
        <v>2696</v>
      </c>
      <c r="R71" s="4">
        <v>2833</v>
      </c>
      <c r="S71" s="49">
        <v>3048</v>
      </c>
      <c r="T71" s="4">
        <v>2989</v>
      </c>
      <c r="U71" s="8"/>
      <c r="V71" s="4">
        <v>3098</v>
      </c>
      <c r="W71" s="4">
        <v>3211</v>
      </c>
      <c r="X71" s="4">
        <v>3345</v>
      </c>
      <c r="Y71" s="4">
        <v>3457</v>
      </c>
      <c r="Z71" s="4">
        <v>3596</v>
      </c>
      <c r="AA71" s="4">
        <v>3597</v>
      </c>
      <c r="AB71" s="4">
        <v>3635</v>
      </c>
      <c r="AC71" s="61">
        <v>3754</v>
      </c>
      <c r="AD71" s="64">
        <v>4017</v>
      </c>
      <c r="AE71" s="62" t="s">
        <v>64</v>
      </c>
    </row>
    <row r="72" spans="1:31" ht="12.75" customHeight="1">
      <c r="A72" s="16" t="s">
        <v>65</v>
      </c>
      <c r="B72" s="79">
        <v>1808</v>
      </c>
      <c r="C72" s="7">
        <v>1713</v>
      </c>
      <c r="D72" s="4">
        <v>1704</v>
      </c>
      <c r="E72" s="4">
        <v>1540</v>
      </c>
      <c r="F72" s="4">
        <v>1558</v>
      </c>
      <c r="G72" s="4">
        <v>1529</v>
      </c>
      <c r="H72" s="4">
        <v>1527</v>
      </c>
      <c r="I72" s="4">
        <v>1480</v>
      </c>
      <c r="J72" s="4">
        <v>1489</v>
      </c>
      <c r="K72" s="11" t="s">
        <v>42</v>
      </c>
      <c r="L72" s="4">
        <v>1362</v>
      </c>
      <c r="M72" s="11" t="s">
        <v>42</v>
      </c>
      <c r="N72" s="4">
        <v>1475</v>
      </c>
      <c r="O72" s="4">
        <v>1498</v>
      </c>
      <c r="P72" s="4">
        <v>1518</v>
      </c>
      <c r="Q72" s="4">
        <v>1577</v>
      </c>
      <c r="R72" s="4">
        <v>1633</v>
      </c>
      <c r="S72" s="49">
        <v>1562</v>
      </c>
      <c r="T72" s="4">
        <v>1499</v>
      </c>
      <c r="U72" s="8"/>
      <c r="V72" s="4">
        <v>1499</v>
      </c>
      <c r="W72" s="4">
        <v>1671</v>
      </c>
      <c r="X72" s="4">
        <v>1773</v>
      </c>
      <c r="Y72" s="4">
        <v>1841</v>
      </c>
      <c r="Z72" s="4">
        <v>1915</v>
      </c>
      <c r="AA72" s="4">
        <v>1794</v>
      </c>
      <c r="AB72" s="4">
        <v>1748</v>
      </c>
      <c r="AC72" s="61">
        <v>1727</v>
      </c>
      <c r="AD72" s="64">
        <v>1783</v>
      </c>
      <c r="AE72" s="62" t="s">
        <v>65</v>
      </c>
    </row>
    <row r="73" spans="1:31" ht="12.75" customHeight="1">
      <c r="A73" s="16" t="s">
        <v>66</v>
      </c>
      <c r="B73" s="79">
        <v>717</v>
      </c>
      <c r="C73" s="7">
        <v>756</v>
      </c>
      <c r="D73" s="4">
        <v>760</v>
      </c>
      <c r="E73" s="4">
        <v>697</v>
      </c>
      <c r="F73" s="4">
        <v>671</v>
      </c>
      <c r="G73" s="4">
        <v>720</v>
      </c>
      <c r="H73" s="4">
        <v>716</v>
      </c>
      <c r="I73" s="4">
        <v>764</v>
      </c>
      <c r="J73" s="4">
        <v>807</v>
      </c>
      <c r="K73" s="4">
        <v>879</v>
      </c>
      <c r="L73" s="4">
        <v>1233</v>
      </c>
      <c r="M73" s="4">
        <v>1355</v>
      </c>
      <c r="N73" s="4">
        <v>1280</v>
      </c>
      <c r="O73" s="4">
        <v>1342</v>
      </c>
      <c r="P73" s="4">
        <v>1431</v>
      </c>
      <c r="Q73" s="4">
        <v>1525</v>
      </c>
      <c r="R73" s="4">
        <v>1584</v>
      </c>
      <c r="S73" s="49">
        <v>1586</v>
      </c>
      <c r="T73" s="4">
        <v>1580</v>
      </c>
      <c r="U73" s="8">
        <f>(T73-S73)/S73</f>
        <v>-3.7831021437578815E-3</v>
      </c>
      <c r="V73" s="4">
        <v>1701</v>
      </c>
      <c r="W73" s="4">
        <v>1740</v>
      </c>
      <c r="X73" s="4">
        <v>1938</v>
      </c>
      <c r="Y73" s="4">
        <v>2178</v>
      </c>
      <c r="Z73" s="4">
        <v>2176</v>
      </c>
      <c r="AA73" s="4">
        <v>2283</v>
      </c>
      <c r="AB73" s="4">
        <v>2298</v>
      </c>
      <c r="AC73" s="61">
        <v>2319</v>
      </c>
      <c r="AD73" s="64">
        <v>2177</v>
      </c>
      <c r="AE73" s="62" t="s">
        <v>66</v>
      </c>
    </row>
    <row r="74" spans="1:31" ht="12.75" customHeight="1">
      <c r="A74" s="16" t="s">
        <v>67</v>
      </c>
      <c r="B74" s="79">
        <v>345</v>
      </c>
      <c r="C74" s="7">
        <v>439</v>
      </c>
      <c r="D74" s="4">
        <v>446</v>
      </c>
      <c r="E74" s="4">
        <v>448</v>
      </c>
      <c r="F74" s="4">
        <v>593</v>
      </c>
      <c r="G74" s="4">
        <v>530</v>
      </c>
      <c r="H74" s="4">
        <v>572</v>
      </c>
      <c r="I74" s="4">
        <v>580</v>
      </c>
      <c r="J74" s="4">
        <v>705</v>
      </c>
      <c r="K74" s="4">
        <v>593</v>
      </c>
      <c r="L74" s="4">
        <v>632</v>
      </c>
      <c r="M74" s="4">
        <v>631</v>
      </c>
      <c r="N74" s="4">
        <v>609</v>
      </c>
      <c r="O74" s="4">
        <v>639</v>
      </c>
      <c r="P74" s="4">
        <v>694</v>
      </c>
      <c r="Q74" s="4">
        <v>785</v>
      </c>
      <c r="R74" s="4">
        <v>792</v>
      </c>
      <c r="S74" s="49">
        <v>838</v>
      </c>
      <c r="T74" s="4">
        <v>841</v>
      </c>
      <c r="U74" s="8"/>
      <c r="V74" s="4">
        <v>861</v>
      </c>
      <c r="W74" s="4">
        <v>891</v>
      </c>
      <c r="X74" s="4">
        <v>873</v>
      </c>
      <c r="Y74" s="4">
        <v>889</v>
      </c>
      <c r="Z74" s="4">
        <v>970</v>
      </c>
      <c r="AA74" s="4">
        <v>928</v>
      </c>
      <c r="AB74" s="4">
        <v>935</v>
      </c>
      <c r="AC74" s="61">
        <v>923</v>
      </c>
      <c r="AD74" s="64">
        <v>902</v>
      </c>
      <c r="AE74" s="62" t="s">
        <v>67</v>
      </c>
    </row>
    <row r="75" spans="1:31" ht="12.75" customHeight="1">
      <c r="A75" s="16" t="s">
        <v>68</v>
      </c>
      <c r="B75" s="79">
        <v>1069</v>
      </c>
      <c r="C75" s="7">
        <v>995</v>
      </c>
      <c r="D75" s="4">
        <v>918</v>
      </c>
      <c r="E75" s="4">
        <v>1132</v>
      </c>
      <c r="F75" s="4">
        <v>982</v>
      </c>
      <c r="G75" s="4">
        <v>871</v>
      </c>
      <c r="H75" s="4">
        <v>1082</v>
      </c>
      <c r="I75" s="4">
        <v>1208</v>
      </c>
      <c r="J75" s="4">
        <v>1551</v>
      </c>
      <c r="K75" s="4">
        <v>2114</v>
      </c>
      <c r="L75" s="4">
        <v>2199</v>
      </c>
      <c r="M75" s="4">
        <v>2730</v>
      </c>
      <c r="N75" s="4">
        <v>2854</v>
      </c>
      <c r="O75" s="4">
        <v>3156</v>
      </c>
      <c r="P75" s="4">
        <v>3418</v>
      </c>
      <c r="Q75" s="4">
        <v>3871</v>
      </c>
      <c r="R75" s="4">
        <v>4191</v>
      </c>
      <c r="S75" s="49">
        <v>4606</v>
      </c>
      <c r="T75" s="4">
        <v>4855</v>
      </c>
      <c r="U75" s="8"/>
      <c r="V75" s="4">
        <v>5020</v>
      </c>
      <c r="W75" s="4">
        <v>4994</v>
      </c>
      <c r="X75" s="4">
        <v>6053</v>
      </c>
      <c r="Y75" s="4">
        <v>6873</v>
      </c>
      <c r="Z75" s="4">
        <v>7310</v>
      </c>
      <c r="AA75" s="4">
        <v>7903</v>
      </c>
      <c r="AB75" s="4">
        <v>8239</v>
      </c>
      <c r="AC75" s="61">
        <v>8355</v>
      </c>
      <c r="AD75" s="64">
        <v>8768</v>
      </c>
      <c r="AE75" s="62" t="s">
        <v>68</v>
      </c>
    </row>
    <row r="76" spans="1:31" ht="12.75" customHeight="1">
      <c r="A76" s="16" t="s">
        <v>69</v>
      </c>
      <c r="B76" s="79">
        <v>1174</v>
      </c>
      <c r="C76" s="7">
        <v>1406</v>
      </c>
      <c r="D76" s="4">
        <v>1455</v>
      </c>
      <c r="E76" s="4">
        <v>1481</v>
      </c>
      <c r="F76" s="4">
        <v>1585</v>
      </c>
      <c r="G76" s="4">
        <v>1668</v>
      </c>
      <c r="H76" s="4">
        <v>1770</v>
      </c>
      <c r="I76" s="4">
        <v>1878</v>
      </c>
      <c r="J76" s="4">
        <v>1907</v>
      </c>
      <c r="K76" s="4">
        <v>2051</v>
      </c>
      <c r="L76" s="4">
        <v>2193</v>
      </c>
      <c r="M76" s="4">
        <v>2279</v>
      </c>
      <c r="N76" s="4">
        <v>2100</v>
      </c>
      <c r="O76" s="4">
        <v>1960</v>
      </c>
      <c r="P76" s="4">
        <v>1921</v>
      </c>
      <c r="Q76" s="4">
        <v>1944</v>
      </c>
      <c r="R76" s="4">
        <v>2003</v>
      </c>
      <c r="S76" s="49">
        <v>2022</v>
      </c>
      <c r="T76" s="4">
        <v>2106</v>
      </c>
      <c r="U76" s="8">
        <f>(T76-S76)/S76</f>
        <v>4.1543026706231452E-2</v>
      </c>
      <c r="V76" s="4">
        <v>2209</v>
      </c>
      <c r="W76" s="4">
        <v>2318</v>
      </c>
      <c r="X76" s="4">
        <v>2374</v>
      </c>
      <c r="Y76" s="4">
        <v>2490</v>
      </c>
      <c r="Z76" s="4">
        <v>2433</v>
      </c>
      <c r="AA76" s="4">
        <v>2524</v>
      </c>
      <c r="AB76" s="4">
        <v>2578</v>
      </c>
      <c r="AC76" s="61">
        <v>2323</v>
      </c>
      <c r="AD76" s="64">
        <v>2596</v>
      </c>
      <c r="AE76" s="62" t="s">
        <v>69</v>
      </c>
    </row>
    <row r="77" spans="1:31" ht="12.75" customHeight="1">
      <c r="A77" s="16" t="s">
        <v>70</v>
      </c>
      <c r="B77" s="79">
        <v>288</v>
      </c>
      <c r="C77" s="7">
        <v>386</v>
      </c>
      <c r="D77" s="4">
        <v>405</v>
      </c>
      <c r="E77" s="4">
        <v>418</v>
      </c>
      <c r="F77" s="4">
        <v>465</v>
      </c>
      <c r="G77" s="4">
        <v>538</v>
      </c>
      <c r="H77" s="4">
        <v>566</v>
      </c>
      <c r="I77" s="4">
        <v>641</v>
      </c>
      <c r="J77" s="4">
        <v>659</v>
      </c>
      <c r="K77" s="4">
        <v>720</v>
      </c>
      <c r="L77" s="4">
        <v>802</v>
      </c>
      <c r="M77" s="4">
        <v>990</v>
      </c>
      <c r="N77" s="4">
        <v>1070</v>
      </c>
      <c r="O77" s="4">
        <v>1278</v>
      </c>
      <c r="P77" s="4">
        <v>1337</v>
      </c>
      <c r="Q77" s="4">
        <v>1310</v>
      </c>
      <c r="R77" s="4">
        <v>1415</v>
      </c>
      <c r="S77" s="49">
        <v>1544</v>
      </c>
      <c r="T77" s="4">
        <v>1586</v>
      </c>
      <c r="U77" s="8"/>
      <c r="V77" s="4">
        <v>1792</v>
      </c>
      <c r="W77" s="4">
        <v>1815</v>
      </c>
      <c r="X77" s="4">
        <v>2079</v>
      </c>
      <c r="Y77" s="4">
        <v>2310</v>
      </c>
      <c r="Z77" s="4">
        <v>2470</v>
      </c>
      <c r="AA77" s="4">
        <v>2487</v>
      </c>
      <c r="AB77" s="4">
        <v>2542</v>
      </c>
      <c r="AC77" s="61">
        <v>2603</v>
      </c>
      <c r="AD77" s="64">
        <v>2762</v>
      </c>
      <c r="AE77" s="62" t="s">
        <v>70</v>
      </c>
    </row>
    <row r="78" spans="1:31" ht="12.75" customHeight="1">
      <c r="A78" s="16" t="s">
        <v>71</v>
      </c>
      <c r="B78" s="79">
        <v>456</v>
      </c>
      <c r="C78" s="7">
        <v>383</v>
      </c>
      <c r="D78" s="4">
        <v>381</v>
      </c>
      <c r="E78" s="4">
        <v>556</v>
      </c>
      <c r="F78" s="4">
        <v>859</v>
      </c>
      <c r="G78" s="4">
        <v>1191</v>
      </c>
      <c r="H78" s="4">
        <v>1118</v>
      </c>
      <c r="I78" s="4">
        <v>1120</v>
      </c>
      <c r="J78" s="4">
        <v>1022</v>
      </c>
      <c r="K78" s="4">
        <v>1039</v>
      </c>
      <c r="L78" s="4">
        <v>1162</v>
      </c>
      <c r="M78" s="4">
        <v>1149</v>
      </c>
      <c r="N78" s="4">
        <v>1260</v>
      </c>
      <c r="O78" s="4">
        <v>1260</v>
      </c>
      <c r="P78" s="4">
        <v>1267</v>
      </c>
      <c r="Q78" s="4">
        <v>1330</v>
      </c>
      <c r="R78" s="4">
        <v>1378</v>
      </c>
      <c r="S78" s="49">
        <v>1432</v>
      </c>
      <c r="T78" s="4">
        <v>1428</v>
      </c>
      <c r="U78" s="8"/>
      <c r="V78" s="4">
        <v>1431</v>
      </c>
      <c r="W78" s="4">
        <v>1482</v>
      </c>
      <c r="X78" s="4">
        <v>1496</v>
      </c>
      <c r="Y78" s="4">
        <v>1512</v>
      </c>
      <c r="Z78" s="4">
        <v>1500</v>
      </c>
      <c r="AA78" s="4">
        <v>1499</v>
      </c>
      <c r="AB78" s="4">
        <v>1548</v>
      </c>
      <c r="AC78" s="61">
        <v>1533</v>
      </c>
      <c r="AD78" s="64">
        <v>1603</v>
      </c>
      <c r="AE78" s="62" t="s">
        <v>71</v>
      </c>
    </row>
    <row r="79" spans="1:31" ht="12.75" customHeight="1">
      <c r="A79" s="16" t="s">
        <v>72</v>
      </c>
      <c r="B79" s="79">
        <v>1344</v>
      </c>
      <c r="C79" s="7">
        <v>2625</v>
      </c>
      <c r="D79" s="4">
        <v>1355</v>
      </c>
      <c r="E79" s="4">
        <v>1672</v>
      </c>
      <c r="F79" s="4">
        <v>2154</v>
      </c>
      <c r="G79" s="4">
        <v>2093</v>
      </c>
      <c r="H79" s="4">
        <v>1671</v>
      </c>
      <c r="I79" s="4">
        <v>2082</v>
      </c>
      <c r="J79" s="4">
        <v>2468</v>
      </c>
      <c r="K79" s="4">
        <v>2195</v>
      </c>
      <c r="L79" s="4">
        <v>2945</v>
      </c>
      <c r="M79" s="4">
        <v>2724</v>
      </c>
      <c r="N79" s="4">
        <v>3054</v>
      </c>
      <c r="O79" s="4">
        <v>2578</v>
      </c>
      <c r="P79" s="4">
        <v>2866</v>
      </c>
      <c r="Q79" s="4">
        <v>2935</v>
      </c>
      <c r="R79" s="4">
        <v>3068</v>
      </c>
      <c r="S79" s="49">
        <v>3158</v>
      </c>
      <c r="T79" s="4">
        <v>3396</v>
      </c>
      <c r="U79" s="8">
        <f>(T79-S79)/S79</f>
        <v>7.5364154528182389E-2</v>
      </c>
      <c r="V79" s="4">
        <v>3561</v>
      </c>
      <c r="W79" s="4">
        <v>3967</v>
      </c>
      <c r="X79" s="4">
        <v>4586</v>
      </c>
      <c r="Y79" s="4">
        <v>4650</v>
      </c>
      <c r="Z79" s="4">
        <v>4887</v>
      </c>
      <c r="AA79" s="4">
        <v>4929</v>
      </c>
      <c r="AB79" s="4">
        <v>4924</v>
      </c>
      <c r="AC79" s="61">
        <v>4669</v>
      </c>
      <c r="AD79" s="64">
        <v>4865</v>
      </c>
      <c r="AE79" s="62" t="s">
        <v>72</v>
      </c>
    </row>
    <row r="80" spans="1:31" ht="12.75" customHeight="1">
      <c r="A80" s="16" t="s">
        <v>73</v>
      </c>
      <c r="B80" s="79">
        <v>2125</v>
      </c>
      <c r="C80" s="7">
        <v>2023</v>
      </c>
      <c r="D80" s="4">
        <v>1968</v>
      </c>
      <c r="E80" s="4">
        <v>1920</v>
      </c>
      <c r="F80" s="4">
        <v>1943</v>
      </c>
      <c r="G80" s="4">
        <v>1867</v>
      </c>
      <c r="H80" s="4">
        <v>1892</v>
      </c>
      <c r="I80" s="4">
        <v>1793</v>
      </c>
      <c r="J80" s="4">
        <v>1783</v>
      </c>
      <c r="K80" s="4">
        <v>1745</v>
      </c>
      <c r="L80" s="4">
        <v>1711</v>
      </c>
      <c r="M80" s="4">
        <v>1807</v>
      </c>
      <c r="N80" s="4">
        <v>1961</v>
      </c>
      <c r="O80" s="4">
        <v>2076</v>
      </c>
      <c r="P80" s="4">
        <v>2133</v>
      </c>
      <c r="Q80" s="4">
        <v>2047</v>
      </c>
      <c r="R80" s="4">
        <v>2045</v>
      </c>
      <c r="S80" s="49">
        <v>2084</v>
      </c>
      <c r="T80" s="4">
        <v>1968</v>
      </c>
      <c r="U80" s="8"/>
      <c r="V80" s="4">
        <v>1922</v>
      </c>
      <c r="W80" s="4">
        <v>1941</v>
      </c>
      <c r="X80" s="4">
        <v>1916</v>
      </c>
      <c r="Y80" s="4">
        <v>1937</v>
      </c>
      <c r="Z80" s="4">
        <v>2124</v>
      </c>
      <c r="AA80" s="4">
        <v>2259</v>
      </c>
      <c r="AB80" s="4">
        <v>2346</v>
      </c>
      <c r="AC80" s="61">
        <v>2347</v>
      </c>
      <c r="AD80" s="64">
        <v>2416</v>
      </c>
      <c r="AE80" s="62" t="s">
        <v>73</v>
      </c>
    </row>
    <row r="81" spans="1:31" ht="12.75" customHeight="1">
      <c r="A81" s="16" t="s">
        <v>74</v>
      </c>
      <c r="B81" s="79">
        <v>7232</v>
      </c>
      <c r="C81" s="7">
        <v>6720</v>
      </c>
      <c r="D81" s="4">
        <v>6544</v>
      </c>
      <c r="E81" s="4">
        <v>6415</v>
      </c>
      <c r="F81" s="4">
        <v>7273</v>
      </c>
      <c r="G81" s="4">
        <v>8132</v>
      </c>
      <c r="H81" s="4">
        <v>8022</v>
      </c>
      <c r="I81" s="4">
        <v>8105</v>
      </c>
      <c r="J81" s="4">
        <v>9334</v>
      </c>
      <c r="K81" s="4">
        <v>8460</v>
      </c>
      <c r="L81" s="4">
        <v>8565</v>
      </c>
      <c r="M81" s="4">
        <v>8653</v>
      </c>
      <c r="N81" s="4">
        <v>8258</v>
      </c>
      <c r="O81" s="4">
        <v>8668</v>
      </c>
      <c r="P81" s="4">
        <v>9115</v>
      </c>
      <c r="Q81" s="4">
        <v>9443</v>
      </c>
      <c r="R81" s="4">
        <v>9583</v>
      </c>
      <c r="S81" s="49">
        <v>9610</v>
      </c>
      <c r="T81" s="4">
        <v>9743</v>
      </c>
      <c r="U81" s="8"/>
      <c r="V81" s="4">
        <v>9686</v>
      </c>
      <c r="W81" s="4">
        <v>10301</v>
      </c>
      <c r="X81" s="4">
        <v>10592</v>
      </c>
      <c r="Y81" s="4">
        <v>10701</v>
      </c>
      <c r="Z81" s="4">
        <v>11547</v>
      </c>
      <c r="AA81" s="4">
        <v>11647</v>
      </c>
      <c r="AB81" s="4">
        <v>11549</v>
      </c>
      <c r="AC81" s="61">
        <v>11565</v>
      </c>
      <c r="AD81" s="64">
        <v>12602</v>
      </c>
      <c r="AE81" s="62" t="s">
        <v>74</v>
      </c>
    </row>
    <row r="82" spans="1:31" ht="12.75" customHeight="1">
      <c r="A82" s="16" t="s">
        <v>75</v>
      </c>
      <c r="B82" s="79">
        <v>1451</v>
      </c>
      <c r="C82" s="7">
        <v>1486</v>
      </c>
      <c r="D82" s="4">
        <v>1704</v>
      </c>
      <c r="E82" s="4">
        <v>1759</v>
      </c>
      <c r="F82" s="4">
        <v>1840</v>
      </c>
      <c r="G82" s="4">
        <v>1718</v>
      </c>
      <c r="H82" s="4">
        <v>1746</v>
      </c>
      <c r="I82" s="4">
        <v>2388</v>
      </c>
      <c r="J82" s="4">
        <v>2159</v>
      </c>
      <c r="K82" s="4">
        <v>2043</v>
      </c>
      <c r="L82" s="4">
        <v>2261</v>
      </c>
      <c r="M82" s="4">
        <v>2235</v>
      </c>
      <c r="N82" s="4">
        <v>2954</v>
      </c>
      <c r="O82" s="4">
        <v>2147</v>
      </c>
      <c r="P82" s="4">
        <v>2214</v>
      </c>
      <c r="Q82" s="4">
        <v>2530</v>
      </c>
      <c r="R82" s="4">
        <v>2659</v>
      </c>
      <c r="S82" s="49">
        <v>2680</v>
      </c>
      <c r="T82" s="4">
        <v>2582</v>
      </c>
      <c r="U82" s="8">
        <f>(T82-S82)/S82</f>
        <v>-3.656716417910448E-2</v>
      </c>
      <c r="V82" s="4">
        <v>2553</v>
      </c>
      <c r="W82" s="4">
        <v>2547</v>
      </c>
      <c r="X82" s="4">
        <v>2556</v>
      </c>
      <c r="Y82" s="4">
        <v>2526</v>
      </c>
      <c r="Z82" s="4">
        <v>2530</v>
      </c>
      <c r="AA82" s="4">
        <v>2632</v>
      </c>
      <c r="AB82" s="4">
        <v>2676</v>
      </c>
      <c r="AC82" s="61">
        <v>2840</v>
      </c>
      <c r="AD82" s="64">
        <v>2963</v>
      </c>
      <c r="AE82" s="62" t="s">
        <v>75</v>
      </c>
    </row>
    <row r="83" spans="1:31" ht="12.75" customHeight="1">
      <c r="A83" s="16" t="s">
        <v>76</v>
      </c>
      <c r="B83" s="79">
        <v>1241</v>
      </c>
      <c r="C83" s="7">
        <v>1094</v>
      </c>
      <c r="D83" s="4">
        <v>1008</v>
      </c>
      <c r="E83" s="4">
        <v>929</v>
      </c>
      <c r="F83" s="4">
        <v>936</v>
      </c>
      <c r="G83" s="4">
        <v>1093</v>
      </c>
      <c r="H83" s="4">
        <v>1017</v>
      </c>
      <c r="I83" s="4">
        <v>950</v>
      </c>
      <c r="J83" s="4">
        <v>936</v>
      </c>
      <c r="K83" s="4">
        <v>896</v>
      </c>
      <c r="L83" s="4">
        <v>867</v>
      </c>
      <c r="M83" s="4">
        <v>824</v>
      </c>
      <c r="N83" s="4">
        <v>800</v>
      </c>
      <c r="O83" s="4">
        <v>728</v>
      </c>
      <c r="P83" s="4">
        <v>740</v>
      </c>
      <c r="Q83" s="4">
        <v>662</v>
      </c>
      <c r="R83" s="4">
        <v>654</v>
      </c>
      <c r="S83" s="49">
        <v>610</v>
      </c>
      <c r="T83" s="4">
        <v>630</v>
      </c>
      <c r="U83" s="8"/>
      <c r="V83" s="4">
        <v>576</v>
      </c>
      <c r="W83" s="4">
        <v>567</v>
      </c>
      <c r="X83" s="4">
        <v>551</v>
      </c>
      <c r="Y83" s="4">
        <v>590</v>
      </c>
      <c r="Z83" s="4">
        <v>698</v>
      </c>
      <c r="AA83" s="4">
        <v>900</v>
      </c>
      <c r="AB83" s="4">
        <v>915</v>
      </c>
      <c r="AC83" s="61">
        <v>1017</v>
      </c>
      <c r="AD83" s="64">
        <v>1068</v>
      </c>
      <c r="AE83" s="62" t="s">
        <v>76</v>
      </c>
    </row>
    <row r="84" spans="1:31" ht="12.75" hidden="1" customHeight="1">
      <c r="A84" s="16" t="s">
        <v>77</v>
      </c>
      <c r="B84" s="79">
        <v>415</v>
      </c>
      <c r="C84" s="7">
        <v>604</v>
      </c>
      <c r="D84" s="4">
        <v>670</v>
      </c>
      <c r="E84" s="4">
        <v>1087</v>
      </c>
      <c r="F84" s="4">
        <v>1254</v>
      </c>
      <c r="G84" s="4">
        <v>1323</v>
      </c>
      <c r="H84" s="4">
        <v>1637</v>
      </c>
      <c r="I84" s="4">
        <v>819</v>
      </c>
      <c r="J84" s="4">
        <v>636</v>
      </c>
      <c r="K84" s="11" t="s">
        <v>43</v>
      </c>
      <c r="L84" s="11" t="s">
        <v>43</v>
      </c>
      <c r="M84" s="11" t="s">
        <v>43</v>
      </c>
      <c r="N84" s="11" t="s">
        <v>43</v>
      </c>
      <c r="O84" s="11" t="s">
        <v>43</v>
      </c>
      <c r="P84" s="11" t="s">
        <v>43</v>
      </c>
      <c r="Q84" s="11" t="s">
        <v>43</v>
      </c>
      <c r="R84" s="11" t="s">
        <v>43</v>
      </c>
      <c r="S84" s="51" t="s">
        <v>43</v>
      </c>
      <c r="T84" s="11" t="s">
        <v>43</v>
      </c>
      <c r="U84" s="11" t="s">
        <v>43</v>
      </c>
      <c r="V84" s="11" t="s">
        <v>43</v>
      </c>
      <c r="W84" s="11" t="s">
        <v>43</v>
      </c>
      <c r="X84" s="11" t="s">
        <v>43</v>
      </c>
      <c r="Y84" s="11" t="s">
        <v>43</v>
      </c>
      <c r="Z84" s="11" t="s">
        <v>43</v>
      </c>
      <c r="AA84" s="11" t="s">
        <v>43</v>
      </c>
      <c r="AB84" s="11"/>
      <c r="AC84" s="11"/>
      <c r="AE84" s="62"/>
    </row>
    <row r="85" spans="1:31" ht="12.75" customHeight="1">
      <c r="A85" s="16" t="s">
        <v>78</v>
      </c>
      <c r="B85" s="79">
        <v>8696</v>
      </c>
      <c r="C85" s="7">
        <v>8966</v>
      </c>
      <c r="D85" s="4">
        <v>8317</v>
      </c>
      <c r="E85" s="4">
        <v>8656</v>
      </c>
      <c r="F85" s="4">
        <v>9398</v>
      </c>
      <c r="G85" s="4">
        <v>9624</v>
      </c>
      <c r="H85" s="4">
        <v>10907</v>
      </c>
      <c r="I85" s="4">
        <v>9608</v>
      </c>
      <c r="J85" s="4">
        <v>11288</v>
      </c>
      <c r="K85" s="4">
        <v>10520</v>
      </c>
      <c r="L85" s="4">
        <v>9860</v>
      </c>
      <c r="M85" s="4">
        <v>9677</v>
      </c>
      <c r="N85" s="4">
        <v>9834</v>
      </c>
      <c r="O85" s="4">
        <v>9795</v>
      </c>
      <c r="P85" s="4">
        <v>9997</v>
      </c>
      <c r="Q85" s="4">
        <v>9958</v>
      </c>
      <c r="R85" s="4">
        <v>10294</v>
      </c>
      <c r="S85" s="49">
        <v>10406</v>
      </c>
      <c r="T85" s="4">
        <v>10596</v>
      </c>
      <c r="U85" s="8">
        <f>(T85-S85)/S85</f>
        <v>1.8258696905631366E-2</v>
      </c>
      <c r="V85" s="4">
        <v>10649</v>
      </c>
      <c r="W85" s="4">
        <v>10869</v>
      </c>
      <c r="X85" s="4">
        <v>11313</v>
      </c>
      <c r="Y85" s="4">
        <v>11351</v>
      </c>
      <c r="Z85" s="4">
        <v>11512</v>
      </c>
      <c r="AA85" s="4">
        <v>11553</v>
      </c>
      <c r="AB85" s="4">
        <v>11826</v>
      </c>
      <c r="AC85" s="61">
        <v>11744</v>
      </c>
      <c r="AD85" s="64">
        <v>12281.6</v>
      </c>
      <c r="AE85" s="62" t="s">
        <v>78</v>
      </c>
    </row>
    <row r="86" spans="1:31" ht="12.75" customHeight="1">
      <c r="A86" s="16" t="s">
        <v>79</v>
      </c>
      <c r="B86" s="79">
        <v>2211</v>
      </c>
      <c r="C86" s="7">
        <v>2343</v>
      </c>
      <c r="D86" s="4">
        <v>2552</v>
      </c>
      <c r="E86" s="4">
        <v>2577</v>
      </c>
      <c r="F86" s="4">
        <v>2637</v>
      </c>
      <c r="G86" s="4">
        <v>4061</v>
      </c>
      <c r="H86" s="4">
        <v>3402</v>
      </c>
      <c r="I86" s="4">
        <v>3713</v>
      </c>
      <c r="J86" s="4">
        <v>3813</v>
      </c>
      <c r="K86" s="4">
        <v>4021</v>
      </c>
      <c r="L86" s="4">
        <v>4541</v>
      </c>
      <c r="M86" s="4">
        <v>4814</v>
      </c>
      <c r="N86" s="4">
        <v>4926</v>
      </c>
      <c r="O86" s="4">
        <v>5362</v>
      </c>
      <c r="P86" s="4">
        <v>5831</v>
      </c>
      <c r="Q86" s="4">
        <v>6429</v>
      </c>
      <c r="R86" s="4">
        <v>6432</v>
      </c>
      <c r="S86" s="49">
        <v>7589</v>
      </c>
      <c r="T86" s="4">
        <v>8027</v>
      </c>
      <c r="U86" s="8">
        <f>(T86-S86)/S86</f>
        <v>5.771511398076163E-2</v>
      </c>
      <c r="V86" s="4">
        <v>9242</v>
      </c>
      <c r="W86" s="4">
        <f>383+32+2048+483+40+28+10+50+3693+3755+1+21+4+11</f>
        <v>10559</v>
      </c>
      <c r="X86" s="4">
        <v>11351</v>
      </c>
      <c r="Y86" s="4">
        <v>11487</v>
      </c>
      <c r="Z86" s="4">
        <v>11123</v>
      </c>
      <c r="AA86" s="4">
        <v>11129</v>
      </c>
      <c r="AB86" s="4">
        <v>11468</v>
      </c>
      <c r="AC86" s="61">
        <v>11143</v>
      </c>
      <c r="AD86" s="64">
        <v>11292</v>
      </c>
      <c r="AE86" s="62" t="s">
        <v>79</v>
      </c>
    </row>
    <row r="87" spans="1:31" ht="12.75" customHeight="1">
      <c r="A87" s="16" t="s">
        <v>80</v>
      </c>
      <c r="B87" s="79">
        <v>694</v>
      </c>
      <c r="C87" s="7">
        <v>657</v>
      </c>
      <c r="D87" s="4">
        <v>611</v>
      </c>
      <c r="E87" s="4">
        <v>614</v>
      </c>
      <c r="F87" s="4">
        <v>609</v>
      </c>
      <c r="G87" s="4">
        <v>651</v>
      </c>
      <c r="H87" s="4">
        <v>638</v>
      </c>
      <c r="I87" s="4">
        <v>691</v>
      </c>
      <c r="J87" s="4">
        <v>729</v>
      </c>
      <c r="K87" s="4">
        <v>699</v>
      </c>
      <c r="L87" s="4">
        <v>696</v>
      </c>
      <c r="M87" s="4">
        <v>681</v>
      </c>
      <c r="N87" s="4">
        <v>643</v>
      </c>
      <c r="O87" s="4">
        <v>593</v>
      </c>
      <c r="P87" s="4">
        <v>652</v>
      </c>
      <c r="Q87" s="4">
        <v>648</v>
      </c>
      <c r="R87" s="11">
        <v>642</v>
      </c>
      <c r="S87" s="51">
        <v>693</v>
      </c>
      <c r="T87" s="11">
        <v>671</v>
      </c>
      <c r="U87" s="8"/>
      <c r="V87" s="4">
        <v>757</v>
      </c>
      <c r="W87" s="4">
        <v>775</v>
      </c>
      <c r="X87" s="4">
        <v>813</v>
      </c>
      <c r="Y87" s="4">
        <v>843</v>
      </c>
      <c r="Z87" s="4">
        <v>903</v>
      </c>
      <c r="AA87" s="4">
        <v>981</v>
      </c>
      <c r="AB87" s="4">
        <v>980</v>
      </c>
      <c r="AC87" s="61">
        <v>1018</v>
      </c>
      <c r="AD87" s="64">
        <v>1082</v>
      </c>
      <c r="AE87" s="62" t="s">
        <v>80</v>
      </c>
    </row>
    <row r="88" spans="1:31" ht="12.75" customHeight="1">
      <c r="A88" s="16" t="s">
        <v>81</v>
      </c>
      <c r="B88" s="79">
        <v>1549</v>
      </c>
      <c r="C88" s="7">
        <v>1540</v>
      </c>
      <c r="D88" s="4">
        <v>1648</v>
      </c>
      <c r="E88" s="4">
        <v>1653</v>
      </c>
      <c r="F88" s="4">
        <v>1687</v>
      </c>
      <c r="G88" s="4">
        <v>1761</v>
      </c>
      <c r="H88" s="4">
        <v>1607</v>
      </c>
      <c r="I88" s="4">
        <v>1570</v>
      </c>
      <c r="J88" s="4">
        <v>1644</v>
      </c>
      <c r="K88" s="4">
        <v>1533</v>
      </c>
      <c r="L88" s="4">
        <v>1527</v>
      </c>
      <c r="M88" s="4">
        <v>1469</v>
      </c>
      <c r="N88" s="4">
        <v>1434</v>
      </c>
      <c r="O88" s="4">
        <v>1324</v>
      </c>
      <c r="P88" s="4">
        <v>1287</v>
      </c>
      <c r="Q88" s="4">
        <v>1250</v>
      </c>
      <c r="R88" s="4">
        <v>1237</v>
      </c>
      <c r="S88" s="49">
        <v>1259</v>
      </c>
      <c r="T88" s="4">
        <v>1240</v>
      </c>
      <c r="U88" s="8"/>
      <c r="V88" s="4">
        <v>1176</v>
      </c>
      <c r="W88" s="4">
        <v>1235</v>
      </c>
      <c r="X88" s="4">
        <v>1247</v>
      </c>
      <c r="Y88" s="4">
        <f>323+939+13</f>
        <v>1275</v>
      </c>
      <c r="Z88" s="4">
        <v>1290</v>
      </c>
      <c r="AA88" s="4">
        <v>1157</v>
      </c>
      <c r="AB88" s="4">
        <v>1109</v>
      </c>
      <c r="AC88" s="61">
        <v>1094</v>
      </c>
      <c r="AD88" s="64">
        <v>1049</v>
      </c>
      <c r="AE88" s="62" t="s">
        <v>81</v>
      </c>
    </row>
    <row r="89" spans="1:31" ht="12.75" customHeight="1">
      <c r="A89" s="16" t="s">
        <v>82</v>
      </c>
      <c r="B89" s="79">
        <v>803</v>
      </c>
      <c r="C89" s="7">
        <v>742</v>
      </c>
      <c r="D89" s="4">
        <v>735</v>
      </c>
      <c r="E89" s="4">
        <v>704</v>
      </c>
      <c r="F89" s="4">
        <v>690</v>
      </c>
      <c r="G89" s="4">
        <v>695</v>
      </c>
      <c r="H89" s="4">
        <v>729</v>
      </c>
      <c r="I89" s="4">
        <v>715</v>
      </c>
      <c r="J89" s="4">
        <v>716</v>
      </c>
      <c r="K89" s="4">
        <v>701</v>
      </c>
      <c r="L89" s="4">
        <v>783</v>
      </c>
      <c r="M89" s="4">
        <v>799</v>
      </c>
      <c r="N89" s="4">
        <v>810</v>
      </c>
      <c r="O89" s="4">
        <v>949</v>
      </c>
      <c r="P89" s="4">
        <v>991</v>
      </c>
      <c r="Q89" s="4">
        <v>1152</v>
      </c>
      <c r="R89" s="4">
        <v>1356</v>
      </c>
      <c r="S89" s="49">
        <v>1097</v>
      </c>
      <c r="T89" s="4">
        <v>1406</v>
      </c>
      <c r="U89" s="8"/>
      <c r="V89" s="4">
        <v>1115</v>
      </c>
      <c r="W89" s="4">
        <v>1848</v>
      </c>
      <c r="X89" s="4">
        <v>1528</v>
      </c>
      <c r="Y89" s="4">
        <v>1596</v>
      </c>
      <c r="Z89" s="4">
        <v>1816</v>
      </c>
      <c r="AA89" s="4">
        <v>1732</v>
      </c>
      <c r="AB89" s="4">
        <v>1705</v>
      </c>
      <c r="AC89" s="61">
        <v>1803</v>
      </c>
      <c r="AD89" s="64">
        <v>1799</v>
      </c>
      <c r="AE89" s="62" t="s">
        <v>82</v>
      </c>
    </row>
    <row r="90" spans="1:31" ht="12.75" customHeight="1">
      <c r="A90" s="16" t="s">
        <v>36</v>
      </c>
      <c r="B90" s="79">
        <f t="shared" ref="B90:Z90" si="5">SUM(B64:B89)</f>
        <v>40412</v>
      </c>
      <c r="C90" s="9">
        <f t="shared" si="5"/>
        <v>41046</v>
      </c>
      <c r="D90" s="6">
        <f t="shared" si="5"/>
        <v>39697</v>
      </c>
      <c r="E90" s="6">
        <f t="shared" si="5"/>
        <v>40770</v>
      </c>
      <c r="F90" s="6">
        <f t="shared" si="5"/>
        <v>43903</v>
      </c>
      <c r="G90" s="6">
        <f t="shared" si="5"/>
        <v>47447</v>
      </c>
      <c r="H90" s="6">
        <f t="shared" si="5"/>
        <v>48461</v>
      </c>
      <c r="I90" s="6">
        <f t="shared" si="5"/>
        <v>48533</v>
      </c>
      <c r="J90" s="6">
        <f t="shared" si="5"/>
        <v>52709</v>
      </c>
      <c r="K90" s="6">
        <f t="shared" si="5"/>
        <v>50233</v>
      </c>
      <c r="L90" s="6">
        <f t="shared" si="5"/>
        <v>53321</v>
      </c>
      <c r="M90" s="6">
        <f t="shared" si="5"/>
        <v>53303</v>
      </c>
      <c r="N90" s="6">
        <f t="shared" si="5"/>
        <v>55964</v>
      </c>
      <c r="O90" s="6">
        <f t="shared" si="5"/>
        <v>55769</v>
      </c>
      <c r="P90" s="6">
        <f t="shared" si="5"/>
        <v>58766</v>
      </c>
      <c r="Q90" s="6">
        <f t="shared" si="5"/>
        <v>61438</v>
      </c>
      <c r="R90" s="6">
        <f t="shared" si="5"/>
        <v>63363</v>
      </c>
      <c r="S90" s="50">
        <f t="shared" si="5"/>
        <v>65398</v>
      </c>
      <c r="T90" s="6">
        <f t="shared" si="5"/>
        <v>66730</v>
      </c>
      <c r="U90" s="6">
        <f t="shared" si="5"/>
        <v>0.1210942537350877</v>
      </c>
      <c r="V90" s="6">
        <f t="shared" si="5"/>
        <v>69166</v>
      </c>
      <c r="W90" s="6">
        <f t="shared" si="5"/>
        <v>73190</v>
      </c>
      <c r="X90" s="6">
        <f t="shared" si="5"/>
        <v>77873</v>
      </c>
      <c r="Y90" s="6">
        <f t="shared" si="5"/>
        <v>81027</v>
      </c>
      <c r="Z90" s="6">
        <f t="shared" si="5"/>
        <v>83590</v>
      </c>
      <c r="AA90" s="6">
        <v>85347</v>
      </c>
      <c r="AB90" s="6">
        <f>SUM(AB64:AB89)</f>
        <v>87006</v>
      </c>
      <c r="AC90" s="6">
        <f>SUM(AC64:AC89)</f>
        <v>87637.323333333334</v>
      </c>
      <c r="AD90" s="67">
        <f>SUM(AD64:AD89)</f>
        <v>92415</v>
      </c>
    </row>
    <row r="91" spans="1:31" ht="12.75" customHeight="1">
      <c r="B91" s="79"/>
      <c r="C91" s="7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9"/>
      <c r="T91" s="4"/>
      <c r="U91" s="8"/>
      <c r="V91" s="4"/>
      <c r="W91" s="4"/>
      <c r="X91" s="4"/>
    </row>
    <row r="92" spans="1:31" ht="45">
      <c r="A92" s="29" t="s">
        <v>83</v>
      </c>
      <c r="B92" s="79"/>
      <c r="C92" s="7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9"/>
      <c r="T92" s="4"/>
      <c r="U92" s="8"/>
      <c r="V92" s="4"/>
      <c r="W92" s="4"/>
      <c r="X92" s="4"/>
    </row>
    <row r="93" spans="1:31" ht="12.75" customHeight="1">
      <c r="B93" s="79"/>
      <c r="C93" s="7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9"/>
      <c r="T93" s="4"/>
      <c r="U93" s="8"/>
      <c r="V93" s="4"/>
      <c r="W93" s="4"/>
      <c r="X93" s="4"/>
    </row>
    <row r="94" spans="1:31" ht="12.75" customHeight="1">
      <c r="A94" s="16" t="s">
        <v>84</v>
      </c>
      <c r="B94" s="80" t="s">
        <v>42</v>
      </c>
      <c r="C94" s="7">
        <v>377</v>
      </c>
      <c r="D94" s="4">
        <v>352</v>
      </c>
      <c r="E94" s="4">
        <v>359</v>
      </c>
      <c r="F94" s="4">
        <v>346</v>
      </c>
      <c r="G94" s="11" t="s">
        <v>42</v>
      </c>
      <c r="H94" s="4">
        <v>363</v>
      </c>
      <c r="I94" s="4">
        <v>359</v>
      </c>
      <c r="J94" s="4">
        <v>360</v>
      </c>
      <c r="K94" s="4">
        <v>375</v>
      </c>
      <c r="L94" s="4">
        <v>433</v>
      </c>
      <c r="M94" s="4">
        <v>392</v>
      </c>
      <c r="N94" s="4">
        <v>363</v>
      </c>
      <c r="O94" s="4">
        <v>328</v>
      </c>
      <c r="P94" s="4">
        <v>305</v>
      </c>
      <c r="Q94" s="4">
        <v>326</v>
      </c>
      <c r="R94" s="4">
        <v>283</v>
      </c>
      <c r="S94" s="49">
        <v>295</v>
      </c>
      <c r="T94" s="4">
        <v>316</v>
      </c>
      <c r="U94" s="8">
        <f>(T94-S94)/S94</f>
        <v>7.1186440677966104E-2</v>
      </c>
      <c r="V94" s="4">
        <v>330</v>
      </c>
      <c r="W94" s="4">
        <v>315</v>
      </c>
      <c r="X94" s="4">
        <v>305</v>
      </c>
      <c r="Y94" s="4">
        <v>287</v>
      </c>
      <c r="Z94" s="4">
        <v>327</v>
      </c>
      <c r="AA94" s="4">
        <v>334</v>
      </c>
      <c r="AB94" s="4">
        <v>348</v>
      </c>
      <c r="AC94" s="4">
        <v>353</v>
      </c>
      <c r="AD94" s="69">
        <v>329</v>
      </c>
    </row>
    <row r="95" spans="1:31" ht="12" hidden="1" customHeight="1">
      <c r="A95" s="16" t="s">
        <v>85</v>
      </c>
      <c r="B95" s="79">
        <v>149</v>
      </c>
      <c r="C95" s="7">
        <v>98</v>
      </c>
      <c r="D95" s="4">
        <v>88</v>
      </c>
      <c r="E95" s="4">
        <v>140</v>
      </c>
      <c r="F95" s="4">
        <v>177</v>
      </c>
      <c r="G95" s="4">
        <v>170</v>
      </c>
      <c r="H95" s="4">
        <v>200</v>
      </c>
      <c r="I95" s="4">
        <v>237</v>
      </c>
      <c r="J95" s="4">
        <v>197</v>
      </c>
      <c r="K95" s="4">
        <v>191</v>
      </c>
      <c r="L95" s="4">
        <v>210</v>
      </c>
      <c r="M95" s="4">
        <v>211</v>
      </c>
      <c r="N95" s="4">
        <v>226</v>
      </c>
      <c r="O95" s="11" t="s">
        <v>42</v>
      </c>
      <c r="P95" s="11" t="s">
        <v>42</v>
      </c>
      <c r="Q95" s="4">
        <v>332</v>
      </c>
      <c r="R95" s="4">
        <v>243</v>
      </c>
      <c r="S95" s="51" t="s">
        <v>42</v>
      </c>
      <c r="T95" s="11" t="s">
        <v>86</v>
      </c>
      <c r="U95" s="11" t="s">
        <v>43</v>
      </c>
      <c r="V95" s="11" t="s">
        <v>86</v>
      </c>
      <c r="W95" s="11" t="s">
        <v>43</v>
      </c>
      <c r="X95" s="11" t="s">
        <v>43</v>
      </c>
      <c r="Y95" s="11" t="s">
        <v>43</v>
      </c>
      <c r="Z95" s="11" t="s">
        <v>43</v>
      </c>
      <c r="AA95" s="11" t="s">
        <v>43</v>
      </c>
      <c r="AB95" s="11"/>
      <c r="AC95" s="11"/>
    </row>
    <row r="96" spans="1:31" ht="12.75" hidden="1" customHeight="1">
      <c r="A96" s="16" t="s">
        <v>87</v>
      </c>
      <c r="B96" s="80" t="s">
        <v>43</v>
      </c>
      <c r="C96" s="12" t="s">
        <v>43</v>
      </c>
      <c r="D96" s="11" t="s">
        <v>43</v>
      </c>
      <c r="E96" s="11" t="s">
        <v>43</v>
      </c>
      <c r="F96" s="11" t="s">
        <v>43</v>
      </c>
      <c r="G96" s="11" t="s">
        <v>43</v>
      </c>
      <c r="H96" s="11" t="s">
        <v>43</v>
      </c>
      <c r="I96" s="11" t="s">
        <v>43</v>
      </c>
      <c r="J96" s="11" t="s">
        <v>43</v>
      </c>
      <c r="K96" s="11" t="s">
        <v>43</v>
      </c>
      <c r="L96" s="11" t="s">
        <v>43</v>
      </c>
      <c r="M96" s="11" t="s">
        <v>43</v>
      </c>
      <c r="N96" s="4">
        <v>425</v>
      </c>
      <c r="O96" s="11" t="s">
        <v>43</v>
      </c>
      <c r="P96" s="11" t="s">
        <v>43</v>
      </c>
      <c r="Q96" s="11" t="s">
        <v>43</v>
      </c>
      <c r="R96" s="11" t="s">
        <v>43</v>
      </c>
      <c r="S96" s="51" t="s">
        <v>43</v>
      </c>
      <c r="T96" s="11" t="s">
        <v>43</v>
      </c>
      <c r="U96" s="11" t="s">
        <v>43</v>
      </c>
      <c r="V96" s="11" t="s">
        <v>43</v>
      </c>
      <c r="W96" s="11" t="s">
        <v>43</v>
      </c>
      <c r="X96" s="11" t="s">
        <v>43</v>
      </c>
      <c r="Y96" s="11" t="s">
        <v>43</v>
      </c>
      <c r="Z96" s="11" t="s">
        <v>43</v>
      </c>
      <c r="AA96" s="11" t="s">
        <v>43</v>
      </c>
      <c r="AB96" s="11"/>
      <c r="AC96" s="11"/>
    </row>
    <row r="97" spans="1:30" ht="12.75" hidden="1" customHeight="1">
      <c r="A97" s="16" t="s">
        <v>88</v>
      </c>
      <c r="B97" s="79">
        <v>340</v>
      </c>
      <c r="C97" s="7">
        <v>322</v>
      </c>
      <c r="D97" s="4">
        <v>296</v>
      </c>
      <c r="E97" s="4">
        <v>249</v>
      </c>
      <c r="F97" s="4">
        <v>204</v>
      </c>
      <c r="G97" s="4">
        <v>87</v>
      </c>
      <c r="H97" s="11" t="s">
        <v>43</v>
      </c>
      <c r="I97" s="11" t="s">
        <v>43</v>
      </c>
      <c r="J97" s="11" t="s">
        <v>43</v>
      </c>
      <c r="K97" s="11" t="s">
        <v>43</v>
      </c>
      <c r="L97" s="11" t="s">
        <v>43</v>
      </c>
      <c r="M97" s="11" t="s">
        <v>43</v>
      </c>
      <c r="N97" s="11" t="s">
        <v>43</v>
      </c>
      <c r="O97" s="11" t="s">
        <v>43</v>
      </c>
      <c r="P97" s="11" t="s">
        <v>43</v>
      </c>
      <c r="Q97" s="11" t="s">
        <v>43</v>
      </c>
      <c r="R97" s="11" t="s">
        <v>43</v>
      </c>
      <c r="S97" s="51" t="s">
        <v>43</v>
      </c>
      <c r="T97" s="11" t="s">
        <v>43</v>
      </c>
      <c r="U97" s="11" t="s">
        <v>43</v>
      </c>
      <c r="V97" s="11" t="s">
        <v>43</v>
      </c>
      <c r="W97" s="11" t="s">
        <v>43</v>
      </c>
      <c r="X97" s="11" t="s">
        <v>43</v>
      </c>
      <c r="Y97" s="11" t="s">
        <v>43</v>
      </c>
      <c r="Z97" s="11" t="s">
        <v>43</v>
      </c>
      <c r="AA97" s="11" t="s">
        <v>43</v>
      </c>
      <c r="AB97" s="11"/>
      <c r="AC97" s="11"/>
    </row>
    <row r="98" spans="1:30" ht="12.75" hidden="1" customHeight="1">
      <c r="A98" s="16" t="s">
        <v>89</v>
      </c>
      <c r="B98" s="79">
        <v>106</v>
      </c>
      <c r="C98" s="7">
        <v>113</v>
      </c>
      <c r="D98" s="4">
        <v>84</v>
      </c>
      <c r="E98" s="4">
        <v>49</v>
      </c>
      <c r="F98" s="11" t="s">
        <v>43</v>
      </c>
      <c r="G98" s="11" t="s">
        <v>43</v>
      </c>
      <c r="H98" s="11" t="s">
        <v>43</v>
      </c>
      <c r="I98" s="11" t="s">
        <v>43</v>
      </c>
      <c r="J98" s="11" t="s">
        <v>43</v>
      </c>
      <c r="K98" s="11" t="s">
        <v>43</v>
      </c>
      <c r="L98" s="11" t="s">
        <v>43</v>
      </c>
      <c r="M98" s="11" t="s">
        <v>43</v>
      </c>
      <c r="N98" s="11" t="s">
        <v>43</v>
      </c>
      <c r="O98" s="11" t="s">
        <v>43</v>
      </c>
      <c r="P98" s="11" t="s">
        <v>43</v>
      </c>
      <c r="Q98" s="11" t="s">
        <v>43</v>
      </c>
      <c r="R98" s="11" t="s">
        <v>43</v>
      </c>
      <c r="S98" s="51" t="s">
        <v>43</v>
      </c>
      <c r="T98" s="11" t="s">
        <v>43</v>
      </c>
      <c r="U98" s="11" t="s">
        <v>43</v>
      </c>
      <c r="V98" s="11" t="s">
        <v>43</v>
      </c>
      <c r="W98" s="11" t="s">
        <v>43</v>
      </c>
      <c r="X98" s="11" t="s">
        <v>43</v>
      </c>
      <c r="Y98" s="11" t="s">
        <v>43</v>
      </c>
      <c r="Z98" s="11" t="s">
        <v>43</v>
      </c>
      <c r="AA98" s="11" t="s">
        <v>43</v>
      </c>
      <c r="AB98" s="11"/>
      <c r="AC98" s="11"/>
    </row>
    <row r="99" spans="1:30" ht="12.75" customHeight="1">
      <c r="A99" s="16" t="s">
        <v>90</v>
      </c>
      <c r="B99" s="79">
        <v>205</v>
      </c>
      <c r="C99" s="7">
        <v>180</v>
      </c>
      <c r="D99" s="4">
        <v>187</v>
      </c>
      <c r="E99" s="4">
        <v>201</v>
      </c>
      <c r="F99" s="4">
        <v>199</v>
      </c>
      <c r="G99" s="4">
        <v>253</v>
      </c>
      <c r="H99" s="4">
        <v>280</v>
      </c>
      <c r="I99" s="4">
        <v>246</v>
      </c>
      <c r="J99" s="4">
        <v>239</v>
      </c>
      <c r="K99" s="4">
        <v>237</v>
      </c>
      <c r="L99" s="4">
        <v>176</v>
      </c>
      <c r="M99" s="4">
        <v>187</v>
      </c>
      <c r="N99" s="4">
        <v>346</v>
      </c>
      <c r="O99" s="4">
        <v>296</v>
      </c>
      <c r="P99" s="4">
        <v>122</v>
      </c>
      <c r="Q99" s="4">
        <v>182</v>
      </c>
      <c r="R99" s="4">
        <v>189</v>
      </c>
      <c r="S99" s="49">
        <v>183</v>
      </c>
      <c r="T99" s="11">
        <v>196</v>
      </c>
      <c r="U99" s="8"/>
      <c r="V99" s="4">
        <v>200</v>
      </c>
      <c r="W99" s="4">
        <v>211</v>
      </c>
      <c r="X99" s="16">
        <v>328</v>
      </c>
      <c r="Y99" s="4">
        <v>341</v>
      </c>
      <c r="Z99" s="4">
        <v>236</v>
      </c>
      <c r="AA99" s="4">
        <v>267</v>
      </c>
      <c r="AB99" s="4">
        <v>972</v>
      </c>
      <c r="AC99" s="4">
        <v>1257</v>
      </c>
      <c r="AD99" s="69">
        <v>402</v>
      </c>
    </row>
    <row r="100" spans="1:30" ht="12.75" customHeight="1">
      <c r="A100" s="16" t="s">
        <v>36</v>
      </c>
      <c r="B100" s="79">
        <f t="shared" ref="B100:T100" si="6">SUM(B94:B99)</f>
        <v>800</v>
      </c>
      <c r="C100" s="7">
        <f t="shared" si="6"/>
        <v>1090</v>
      </c>
      <c r="D100" s="4">
        <f t="shared" si="6"/>
        <v>1007</v>
      </c>
      <c r="E100" s="4">
        <f t="shared" si="6"/>
        <v>998</v>
      </c>
      <c r="F100" s="4">
        <f t="shared" si="6"/>
        <v>926</v>
      </c>
      <c r="G100" s="4">
        <f t="shared" si="6"/>
        <v>510</v>
      </c>
      <c r="H100" s="4">
        <f t="shared" si="6"/>
        <v>843</v>
      </c>
      <c r="I100" s="4">
        <f t="shared" si="6"/>
        <v>842</v>
      </c>
      <c r="J100" s="4">
        <f t="shared" si="6"/>
        <v>796</v>
      </c>
      <c r="K100" s="4">
        <f t="shared" si="6"/>
        <v>803</v>
      </c>
      <c r="L100" s="4">
        <f t="shared" si="6"/>
        <v>819</v>
      </c>
      <c r="M100" s="4">
        <f t="shared" si="6"/>
        <v>790</v>
      </c>
      <c r="N100" s="4">
        <f t="shared" si="6"/>
        <v>1360</v>
      </c>
      <c r="O100" s="4">
        <f t="shared" si="6"/>
        <v>624</v>
      </c>
      <c r="P100" s="4">
        <f t="shared" si="6"/>
        <v>427</v>
      </c>
      <c r="Q100" s="4">
        <f t="shared" si="6"/>
        <v>840</v>
      </c>
      <c r="R100" s="4">
        <f t="shared" si="6"/>
        <v>715</v>
      </c>
      <c r="S100" s="49">
        <f t="shared" si="6"/>
        <v>478</v>
      </c>
      <c r="T100" s="4">
        <f t="shared" si="6"/>
        <v>512</v>
      </c>
      <c r="U100" s="8">
        <f>(T100-S100)/S100</f>
        <v>7.1129707112970716E-2</v>
      </c>
      <c r="V100" s="4">
        <f>SUM(V94:V99)</f>
        <v>530</v>
      </c>
      <c r="W100" s="4">
        <f>SUM(W94:W99)</f>
        <v>526</v>
      </c>
      <c r="X100" s="4">
        <f>SUM(X94:X99)</f>
        <v>633</v>
      </c>
      <c r="Y100" s="4">
        <f>SUM(Y94:Y99)</f>
        <v>628</v>
      </c>
      <c r="Z100" s="4">
        <f>SUM(Z94:Z99)</f>
        <v>563</v>
      </c>
      <c r="AA100" s="4">
        <v>601</v>
      </c>
      <c r="AB100" s="4">
        <f>SUM(AB94:AB99)</f>
        <v>1320</v>
      </c>
      <c r="AC100" s="4">
        <f>SUM(AC94:AC99)</f>
        <v>1610</v>
      </c>
      <c r="AD100" s="64">
        <f>SUM(AD94:AD99)</f>
        <v>731</v>
      </c>
    </row>
    <row r="101" spans="1:30" ht="12.75" customHeight="1">
      <c r="B101" s="79"/>
      <c r="C101" s="7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9"/>
      <c r="T101" s="4"/>
      <c r="U101" s="8"/>
      <c r="V101" s="4"/>
      <c r="W101" s="4"/>
      <c r="X101" s="4"/>
    </row>
    <row r="102" spans="1:30" ht="22.5" customHeight="1">
      <c r="A102" s="33" t="s">
        <v>91</v>
      </c>
      <c r="B102" s="79">
        <f t="shared" ref="B102:Z102" si="7">SUM(B90+B100)</f>
        <v>41212</v>
      </c>
      <c r="C102" s="9">
        <f t="shared" si="7"/>
        <v>42136</v>
      </c>
      <c r="D102" s="6">
        <f t="shared" si="7"/>
        <v>40704</v>
      </c>
      <c r="E102" s="6">
        <f t="shared" si="7"/>
        <v>41768</v>
      </c>
      <c r="F102" s="6">
        <f t="shared" si="7"/>
        <v>44829</v>
      </c>
      <c r="G102" s="6">
        <f t="shared" si="7"/>
        <v>47957</v>
      </c>
      <c r="H102" s="6">
        <f t="shared" si="7"/>
        <v>49304</v>
      </c>
      <c r="I102" s="6">
        <f t="shared" si="7"/>
        <v>49375</v>
      </c>
      <c r="J102" s="6">
        <f t="shared" si="7"/>
        <v>53505</v>
      </c>
      <c r="K102" s="6">
        <f t="shared" si="7"/>
        <v>51036</v>
      </c>
      <c r="L102" s="6">
        <f t="shared" si="7"/>
        <v>54140</v>
      </c>
      <c r="M102" s="6">
        <f t="shared" si="7"/>
        <v>54093</v>
      </c>
      <c r="N102" s="6">
        <f t="shared" si="7"/>
        <v>57324</v>
      </c>
      <c r="O102" s="6">
        <f t="shared" si="7"/>
        <v>56393</v>
      </c>
      <c r="P102" s="6">
        <f t="shared" si="7"/>
        <v>59193</v>
      </c>
      <c r="Q102" s="6">
        <f t="shared" si="7"/>
        <v>62278</v>
      </c>
      <c r="R102" s="6">
        <f t="shared" si="7"/>
        <v>64078</v>
      </c>
      <c r="S102" s="50">
        <f t="shared" si="7"/>
        <v>65876</v>
      </c>
      <c r="T102" s="6">
        <f t="shared" si="7"/>
        <v>67242</v>
      </c>
      <c r="U102" s="6">
        <f t="shared" si="7"/>
        <v>0.19222396084805843</v>
      </c>
      <c r="V102" s="6">
        <f t="shared" si="7"/>
        <v>69696</v>
      </c>
      <c r="W102" s="6">
        <f t="shared" si="7"/>
        <v>73716</v>
      </c>
      <c r="X102" s="6">
        <f t="shared" si="7"/>
        <v>78506</v>
      </c>
      <c r="Y102" s="6">
        <f t="shared" si="7"/>
        <v>81655</v>
      </c>
      <c r="Z102" s="6">
        <f t="shared" si="7"/>
        <v>84153</v>
      </c>
      <c r="AA102" s="6">
        <f>SUM(AA100,AA90)</f>
        <v>85948</v>
      </c>
      <c r="AB102" s="6">
        <f>SUM(AB100,AB90)</f>
        <v>88326</v>
      </c>
      <c r="AC102" s="6">
        <f>SUM(AC100,AC90)</f>
        <v>89247.323333333334</v>
      </c>
      <c r="AD102" s="67">
        <f>SUM(AD100,AD90)</f>
        <v>93146</v>
      </c>
    </row>
    <row r="103" spans="1:30" ht="12.75" customHeight="1">
      <c r="B103" s="79"/>
      <c r="C103" s="7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9"/>
      <c r="T103" s="4"/>
      <c r="U103" s="8"/>
      <c r="V103" s="4"/>
      <c r="W103" s="4"/>
      <c r="X103" s="4"/>
    </row>
    <row r="104" spans="1:30" ht="12.75" customHeight="1" thickBot="1">
      <c r="A104" s="17" t="s">
        <v>92</v>
      </c>
      <c r="B104" s="79">
        <f t="shared" ref="B104:T104" si="8">SUM(B50+B102)</f>
        <v>165983</v>
      </c>
      <c r="C104" s="9">
        <f t="shared" si="8"/>
        <v>168321</v>
      </c>
      <c r="D104" s="6">
        <f t="shared" si="8"/>
        <v>161129</v>
      </c>
      <c r="E104" s="6">
        <f t="shared" si="8"/>
        <v>159769</v>
      </c>
      <c r="F104" s="6">
        <f t="shared" si="8"/>
        <v>163022</v>
      </c>
      <c r="G104" s="6">
        <f t="shared" si="8"/>
        <v>167772</v>
      </c>
      <c r="H104" s="6">
        <f t="shared" si="8"/>
        <v>174487</v>
      </c>
      <c r="I104" s="6">
        <f t="shared" si="8"/>
        <v>181624</v>
      </c>
      <c r="J104" s="6">
        <f t="shared" si="8"/>
        <v>190371</v>
      </c>
      <c r="K104" s="6">
        <f t="shared" si="8"/>
        <v>191083</v>
      </c>
      <c r="L104" s="6">
        <f t="shared" si="8"/>
        <v>192937</v>
      </c>
      <c r="M104" s="6">
        <f t="shared" si="8"/>
        <v>188520</v>
      </c>
      <c r="N104" s="6">
        <f t="shared" si="8"/>
        <v>187925</v>
      </c>
      <c r="O104" s="6">
        <f t="shared" si="8"/>
        <v>185777</v>
      </c>
      <c r="P104" s="6">
        <f t="shared" si="8"/>
        <v>189440</v>
      </c>
      <c r="Q104" s="6">
        <f t="shared" si="8"/>
        <v>193463</v>
      </c>
      <c r="R104" s="6">
        <f t="shared" si="8"/>
        <v>198282</v>
      </c>
      <c r="S104" s="56">
        <f t="shared" si="8"/>
        <v>203332</v>
      </c>
      <c r="T104" s="6">
        <f t="shared" si="8"/>
        <v>206317</v>
      </c>
      <c r="U104" s="8">
        <f>(T104-S104)/S104</f>
        <v>1.4680424133928748E-2</v>
      </c>
      <c r="V104" s="6">
        <f>SUM(V50+V102)</f>
        <v>213352</v>
      </c>
      <c r="W104" s="37">
        <f>SUM(W50+W102)</f>
        <v>223582</v>
      </c>
      <c r="X104" s="37">
        <f>SUM(X50+X102)</f>
        <v>230995</v>
      </c>
      <c r="Y104" s="37">
        <f>SUM(Y50+Y102)</f>
        <v>235030</v>
      </c>
      <c r="Z104" s="37">
        <f>SUM(Z50+Z102)</f>
        <v>239611</v>
      </c>
      <c r="AA104" s="37">
        <f>SUM(AA102,AA50)</f>
        <v>243066.01</v>
      </c>
      <c r="AB104" s="37">
        <f>SUM(AB102,AB50)</f>
        <v>249549</v>
      </c>
      <c r="AC104" s="37">
        <f>SUM(AC102,AC50)</f>
        <v>254747.32333333333</v>
      </c>
      <c r="AD104" s="70">
        <f>SUM(AD102,AD50)</f>
        <v>271835.03999999998</v>
      </c>
    </row>
    <row r="105" spans="1:30" ht="12.75" customHeight="1" thickTop="1" thickBot="1">
      <c r="A105" s="18" t="s">
        <v>55</v>
      </c>
      <c r="B105" s="85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34"/>
      <c r="O105" s="34"/>
      <c r="P105" s="34"/>
      <c r="Q105" s="34"/>
      <c r="R105" s="34"/>
      <c r="S105" s="34"/>
      <c r="T105" s="34"/>
      <c r="U105" s="18"/>
      <c r="V105" s="18"/>
    </row>
    <row r="106" spans="1:30" ht="12.75" customHeight="1" thickTop="1" thickBot="1">
      <c r="A106" s="35" t="s">
        <v>112</v>
      </c>
      <c r="N106" s="4"/>
      <c r="O106" s="4"/>
      <c r="P106" s="4"/>
      <c r="Q106" s="4"/>
      <c r="R106" s="4"/>
      <c r="S106" s="4"/>
      <c r="T106" s="4"/>
      <c r="U106" s="18"/>
    </row>
    <row r="107" spans="1:30" ht="12.75" customHeight="1" thickTop="1">
      <c r="A107" s="35" t="s">
        <v>113</v>
      </c>
      <c r="N107" s="4"/>
      <c r="O107" s="4"/>
      <c r="P107" s="4"/>
      <c r="Q107" s="4"/>
      <c r="R107" s="4"/>
      <c r="S107" s="4"/>
      <c r="T107" s="4"/>
      <c r="U107" s="18"/>
    </row>
    <row r="108" spans="1:30" ht="12.75" customHeight="1">
      <c r="A108" s="35" t="s">
        <v>114</v>
      </c>
      <c r="B108" s="83"/>
      <c r="C108" s="4"/>
      <c r="D108" s="4"/>
      <c r="E108" s="4"/>
      <c r="F108" s="4"/>
      <c r="G108" s="4"/>
      <c r="H108" s="4"/>
      <c r="I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30" ht="12.75" customHeight="1">
      <c r="A109" s="35" t="s">
        <v>56</v>
      </c>
      <c r="B109" s="83"/>
      <c r="C109" s="4"/>
      <c r="D109" s="4"/>
      <c r="E109" s="4"/>
      <c r="F109" s="4"/>
      <c r="G109" s="4"/>
      <c r="H109" s="4"/>
      <c r="I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1:30" ht="12.75" customHeight="1">
      <c r="A110" s="16" t="s">
        <v>57</v>
      </c>
      <c r="L110" s="4"/>
      <c r="M110" s="4"/>
      <c r="N110" s="4"/>
      <c r="O110" s="4"/>
      <c r="P110" s="4"/>
      <c r="Q110" s="4"/>
      <c r="R110" s="4"/>
      <c r="S110" s="4"/>
      <c r="T110" s="4"/>
    </row>
    <row r="111" spans="1:30" ht="12.75" customHeight="1">
      <c r="A111" s="35" t="s">
        <v>96</v>
      </c>
      <c r="L111" s="4"/>
      <c r="M111" s="4"/>
      <c r="N111" s="4"/>
      <c r="O111" s="4"/>
      <c r="P111" s="4"/>
      <c r="Q111" s="4"/>
      <c r="R111" s="4"/>
      <c r="S111" s="4"/>
      <c r="T111" s="4"/>
    </row>
    <row r="112" spans="1:30" ht="12.75" customHeight="1">
      <c r="L112" s="4"/>
      <c r="M112" s="4"/>
      <c r="N112" s="4"/>
      <c r="O112" s="4"/>
      <c r="P112" s="4"/>
      <c r="Q112" s="4"/>
      <c r="R112" s="4"/>
      <c r="S112" s="4"/>
      <c r="T112" s="4"/>
    </row>
    <row r="113" spans="12:20" ht="12.75" customHeight="1">
      <c r="L113" s="4"/>
      <c r="M113" s="4"/>
      <c r="N113" s="4"/>
      <c r="O113" s="4"/>
      <c r="P113" s="4"/>
      <c r="Q113" s="4"/>
      <c r="R113" s="4"/>
      <c r="S113" s="4"/>
      <c r="T113" s="4"/>
    </row>
    <row r="114" spans="12:20" ht="12.75" customHeight="1">
      <c r="L114" s="4"/>
      <c r="M114" s="4"/>
      <c r="N114" s="4"/>
      <c r="O114" s="4"/>
      <c r="P114" s="4"/>
      <c r="Q114" s="4"/>
      <c r="R114" s="4"/>
      <c r="S114" s="4"/>
      <c r="T114" s="4"/>
    </row>
    <row r="115" spans="12:20" ht="12.75" customHeight="1">
      <c r="M115" s="4"/>
      <c r="N115" s="4"/>
      <c r="O115" s="4"/>
      <c r="P115" s="4"/>
      <c r="Q115" s="4"/>
      <c r="R115" s="4"/>
      <c r="S115" s="4"/>
      <c r="T115" s="4"/>
    </row>
    <row r="116" spans="12:20" ht="12.75" customHeight="1">
      <c r="M116" s="4"/>
      <c r="N116" s="4"/>
      <c r="O116" s="4"/>
      <c r="P116" s="4"/>
      <c r="Q116" s="4"/>
      <c r="R116" s="4"/>
      <c r="S116" s="4"/>
      <c r="T116" s="4"/>
    </row>
    <row r="117" spans="12:20" ht="12.75" customHeight="1">
      <c r="M117" s="4"/>
      <c r="N117" s="4"/>
      <c r="O117" s="4"/>
      <c r="P117" s="4"/>
      <c r="Q117" s="4"/>
      <c r="R117" s="4"/>
      <c r="S117" s="4"/>
      <c r="T117" s="4"/>
    </row>
    <row r="118" spans="12:20" ht="12.75" customHeight="1">
      <c r="M118" s="4"/>
      <c r="N118" s="4"/>
      <c r="O118" s="4"/>
      <c r="P118" s="4"/>
      <c r="Q118" s="4"/>
      <c r="R118" s="4"/>
      <c r="S118" s="4"/>
      <c r="T118" s="4"/>
    </row>
    <row r="119" spans="12:20" ht="12.75" customHeight="1">
      <c r="M119" s="4"/>
      <c r="N119" s="4"/>
      <c r="O119" s="4"/>
      <c r="P119" s="4"/>
      <c r="Q119" s="4"/>
      <c r="R119" s="4"/>
      <c r="S119" s="4"/>
      <c r="T119" s="4"/>
    </row>
    <row r="120" spans="12:20" ht="12.75" customHeight="1">
      <c r="M120" s="4"/>
      <c r="N120" s="4"/>
      <c r="O120" s="4"/>
      <c r="P120" s="4"/>
      <c r="Q120" s="4"/>
      <c r="R120" s="4"/>
      <c r="S120" s="4"/>
      <c r="T120" s="4"/>
    </row>
    <row r="121" spans="12:20" ht="12.75" customHeight="1">
      <c r="M121" s="4"/>
      <c r="N121" s="4"/>
      <c r="O121" s="4"/>
      <c r="P121" s="4"/>
      <c r="Q121" s="4"/>
      <c r="R121" s="4"/>
      <c r="S121" s="4"/>
      <c r="T121" s="4"/>
    </row>
    <row r="122" spans="12:20" ht="12.75" customHeight="1">
      <c r="M122" s="4"/>
      <c r="N122" s="4"/>
      <c r="O122" s="4"/>
      <c r="P122" s="4"/>
      <c r="Q122" s="4"/>
      <c r="R122" s="4"/>
      <c r="S122" s="4"/>
      <c r="T122" s="4"/>
    </row>
    <row r="123" spans="12:20" ht="12.75" customHeight="1">
      <c r="M123" s="4"/>
      <c r="N123" s="4"/>
      <c r="O123" s="4"/>
      <c r="P123" s="4"/>
      <c r="Q123" s="4"/>
      <c r="R123" s="4"/>
      <c r="S123" s="4"/>
      <c r="T123" s="4"/>
    </row>
    <row r="124" spans="12:20" ht="12.75" customHeight="1">
      <c r="M124" s="4"/>
      <c r="N124" s="4"/>
      <c r="O124" s="4"/>
      <c r="P124" s="4"/>
      <c r="Q124" s="4"/>
      <c r="R124" s="4"/>
      <c r="S124" s="4"/>
      <c r="T124" s="4"/>
    </row>
    <row r="125" spans="12:20" ht="12.75" customHeight="1">
      <c r="M125" s="4"/>
      <c r="N125" s="4"/>
      <c r="O125" s="4"/>
      <c r="P125" s="4"/>
      <c r="Q125" s="4"/>
      <c r="R125" s="4"/>
      <c r="S125" s="4"/>
      <c r="T125" s="4"/>
    </row>
    <row r="126" spans="12:20" ht="12.75" customHeight="1">
      <c r="M126" s="4"/>
      <c r="N126" s="4"/>
      <c r="O126" s="4"/>
      <c r="P126" s="4"/>
      <c r="Q126" s="4"/>
      <c r="R126" s="4"/>
      <c r="S126" s="4"/>
      <c r="T126" s="4"/>
    </row>
    <row r="127" spans="12:20" ht="12.75" customHeight="1">
      <c r="N127" s="4"/>
      <c r="O127" s="4"/>
      <c r="P127" s="4"/>
      <c r="Q127" s="4"/>
      <c r="R127" s="4"/>
      <c r="S127" s="4"/>
      <c r="T127" s="4"/>
    </row>
    <row r="128" spans="12:20" ht="12.75" customHeight="1">
      <c r="N128" s="4"/>
      <c r="O128" s="4"/>
      <c r="P128" s="4"/>
      <c r="Q128" s="4"/>
      <c r="R128" s="4"/>
      <c r="S128" s="4"/>
      <c r="T128" s="4"/>
    </row>
    <row r="129" spans="14:20" ht="12.75" customHeight="1">
      <c r="N129" s="4"/>
      <c r="O129" s="4"/>
      <c r="P129" s="4"/>
      <c r="Q129" s="4"/>
      <c r="R129" s="4"/>
      <c r="S129" s="4"/>
      <c r="T129" s="4"/>
    </row>
    <row r="130" spans="14:20" ht="12.75" customHeight="1">
      <c r="N130" s="4"/>
      <c r="O130" s="4"/>
      <c r="P130" s="4"/>
      <c r="Q130" s="4"/>
      <c r="R130" s="4"/>
      <c r="S130" s="4"/>
      <c r="T130" s="4"/>
    </row>
    <row r="131" spans="14:20" ht="12.75" customHeight="1">
      <c r="N131" s="4"/>
      <c r="O131" s="4"/>
      <c r="P131" s="4"/>
      <c r="Q131" s="4"/>
      <c r="R131" s="4"/>
      <c r="S131" s="4"/>
      <c r="T131" s="4"/>
    </row>
    <row r="132" spans="14:20" ht="12.75" customHeight="1">
      <c r="N132" s="4"/>
      <c r="O132" s="4"/>
      <c r="P132" s="4"/>
      <c r="Q132" s="4"/>
      <c r="R132" s="4"/>
      <c r="S132" s="4"/>
      <c r="T132" s="4"/>
    </row>
    <row r="133" spans="14:20" ht="12.75" customHeight="1">
      <c r="N133" s="4"/>
      <c r="O133" s="4"/>
      <c r="P133" s="4"/>
      <c r="Q133" s="4"/>
      <c r="R133" s="4"/>
      <c r="S133" s="4"/>
      <c r="T133" s="4"/>
    </row>
    <row r="134" spans="14:20" ht="12.75" customHeight="1">
      <c r="N134" s="4"/>
      <c r="O134" s="4"/>
      <c r="P134" s="4"/>
      <c r="Q134" s="4"/>
      <c r="R134" s="4"/>
      <c r="S134" s="4"/>
      <c r="T134" s="4"/>
    </row>
    <row r="135" spans="14:20" ht="12.75" customHeight="1">
      <c r="N135" s="4"/>
      <c r="O135" s="4"/>
      <c r="P135" s="4"/>
      <c r="Q135" s="4"/>
      <c r="R135" s="4"/>
      <c r="S135" s="4"/>
      <c r="T135" s="4"/>
    </row>
    <row r="136" spans="14:20" ht="12.75" customHeight="1">
      <c r="N136" s="4"/>
      <c r="O136" s="4"/>
      <c r="P136" s="4"/>
      <c r="Q136" s="4"/>
      <c r="R136" s="4"/>
      <c r="S136" s="4"/>
      <c r="T136" s="4"/>
    </row>
    <row r="137" spans="14:20" ht="12.75" customHeight="1">
      <c r="N137" s="4"/>
      <c r="O137" s="4"/>
      <c r="P137" s="4"/>
      <c r="Q137" s="4"/>
      <c r="R137" s="4"/>
      <c r="S137" s="4"/>
      <c r="T137" s="4"/>
    </row>
    <row r="138" spans="14:20" ht="12.75" customHeight="1">
      <c r="N138" s="4"/>
      <c r="O138" s="4"/>
      <c r="P138" s="4"/>
      <c r="Q138" s="4"/>
      <c r="R138" s="4"/>
      <c r="S138" s="4"/>
      <c r="T138" s="4"/>
    </row>
    <row r="139" spans="14:20" ht="12.75" customHeight="1">
      <c r="N139" s="4"/>
      <c r="O139" s="4"/>
      <c r="P139" s="4"/>
      <c r="Q139" s="4"/>
      <c r="R139" s="4"/>
      <c r="S139" s="4"/>
      <c r="T139" s="4"/>
    </row>
    <row r="140" spans="14:20" ht="12.75" customHeight="1">
      <c r="N140" s="4"/>
      <c r="O140" s="4"/>
      <c r="P140" s="4"/>
      <c r="Q140" s="4"/>
      <c r="R140" s="4"/>
      <c r="S140" s="4"/>
      <c r="T140" s="4"/>
    </row>
    <row r="141" spans="14:20" ht="12.75" customHeight="1">
      <c r="N141" s="4"/>
      <c r="O141" s="4"/>
      <c r="P141" s="4"/>
      <c r="Q141" s="4"/>
      <c r="R141" s="4"/>
      <c r="S141" s="4"/>
      <c r="T141" s="4"/>
    </row>
    <row r="142" spans="14:20" ht="12.75" customHeight="1"/>
    <row r="143" spans="14:20" ht="12.75" customHeight="1"/>
    <row r="144" spans="14:20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</sheetData>
  <sortState ref="A9:AC21">
    <sortCondition ref="A9:A21"/>
  </sortState>
  <mergeCells count="2">
    <mergeCell ref="A2:AC2"/>
    <mergeCell ref="A57:AC57"/>
  </mergeCells>
  <phoneticPr fontId="0" type="noConversion"/>
  <pageMargins left="1.5" right="0.3" top="0.75" bottom="0.75" header="0.5" footer="0.5"/>
  <pageSetup scale="90" orientation="portrait" r:id="rId1"/>
  <headerFooter alignWithMargins="0"/>
  <rowBreaks count="1" manualBreakCount="1"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" sqref="E1:J1048576"/>
    </sheetView>
  </sheetViews>
  <sheetFormatPr defaultRowHeight="9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33 - FTE</vt:lpstr>
      <vt:lpstr>Sheet1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dferlazz</cp:lastModifiedBy>
  <cp:lastPrinted>2010-09-01T15:06:52Z</cp:lastPrinted>
  <dcterms:created xsi:type="dcterms:W3CDTF">2002-09-20T20:26:20Z</dcterms:created>
  <dcterms:modified xsi:type="dcterms:W3CDTF">2010-09-01T15:06:56Z</dcterms:modified>
</cp:coreProperties>
</file>