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25" windowHeight="11640" activeTab="0"/>
  </bookViews>
  <sheets>
    <sheet name="Table 88 - State Appropriation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<sst xmlns="http://schemas.openxmlformats.org/spreadsheetml/2006/main" count="100" uniqueCount="61">
  <si>
    <t xml:space="preserve"> </t>
  </si>
  <si>
    <t>FY</t>
  </si>
  <si>
    <t>INSTITUTION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</si>
  <si>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</si>
  <si>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</si>
  <si>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</si>
  <si>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</si>
  <si>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</si>
  <si>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</si>
  <si>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</si>
  <si>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</si>
  <si>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</si>
  <si>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</si>
  <si>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</si>
  <si>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</si>
  <si>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</si>
  <si>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</si>
  <si>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</si>
  <si>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</si>
  <si>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</si>
  <si>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</si>
  <si>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</si>
  <si>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</si>
  <si>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</si>
  <si>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</si>
  <si>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</si>
  <si>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</si>
  <si>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</si>
  <si>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</si>
  <si>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</si>
  <si>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University of Missouri System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</si>
  <si>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</si>
  <si>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</si>
  <si>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</si>
  <si>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</si>
  <si>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</si>
  <si>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</si>
  <si>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</si>
  <si>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</si>
  <si>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</si>
  <si>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</si>
  <si>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</si>
  <si>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</si>
  <si>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</si>
  <si>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</si>
  <si>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St. Louis CC</t>
  </si>
  <si>
    <t>Three Rivers</t>
  </si>
  <si>
    <t>PUBLIC INSTITUTION TOTAL</t>
  </si>
  <si>
    <t xml:space="preserve">-- indicates that the institution was not open.  </t>
  </si>
  <si>
    <t>NOTES:</t>
  </si>
  <si>
    <t>Schedule includes appropriations received by the institutions including Social Security and State Retirement appropriated for the institutions.</t>
  </si>
  <si>
    <t xml:space="preserve">FY 2002 excludes $50,000 appropriation for research related to postsecondary technical education initiatives.   Also excluded is $3,400,000 one-time </t>
  </si>
  <si>
    <t xml:space="preserve">appropriation from the Healthy Families Trust Fund-Health Care Treatment and Accessibility Fund to the University of Missouri for a telemedicine project.  </t>
  </si>
  <si>
    <t>SOURCE:  House Bill 3 (2001)</t>
  </si>
  <si>
    <t xml:space="preserve">FY </t>
  </si>
  <si>
    <t>TABLE 88</t>
  </si>
  <si>
    <t>FY 2003 experienced withholdings of $29,340,636.</t>
  </si>
  <si>
    <t>Missouri State</t>
  </si>
  <si>
    <t>FY 2006 University of Missouri System includes a $1,000,000 appropriation for UMKC School of Dentistry.</t>
  </si>
  <si>
    <t>FY 2002 experienced withholdings of $139,020,811.</t>
  </si>
  <si>
    <t>HISTORICAL TREND OF ONGOING STATE OPERATING APPROPRIATIONS TO PUBLIC INSTITUTIONS, FY 1983, FY 2003-FY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</si>
</sst>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9">
    <font>
      <sz val="8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95"/>
      <color indexed="12"/>
      <name val="TMS"/>
      <family val="0"/>
    </font>
    <font>
      <u val="single"/>
      <sz val="6.95"/>
      <color indexed="36"/>
      <name val="TMS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" xfId="0" applyNumberFormat="1" applyFont="1" applyFill="1" applyAlignment="1">
      <alignment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Border="1" applyAlignment="1">
      <alignment/>
    </xf>
    <xf numFmtId="164" fontId="6" fillId="0" borderId="2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5" xfId="0" applyNumberFormat="1" applyFont="1" applyFill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9" xfId="0" applyNumberFormat="1" applyFont="1" applyFill="1" applyAlignment="1">
      <alignment/>
    </xf>
    <xf numFmtId="3" fontId="6" fillId="0" borderId="8" xfId="0" applyNumberFormat="1" applyFont="1" applyFill="1" applyAlignment="1">
      <alignment/>
    </xf>
    <xf numFmtId="0" fontId="6" fillId="0" borderId="10" xfId="0" applyNumberFormat="1" applyFont="1" applyFill="1" applyBorder="1" applyAlignment="1">
      <alignment/>
    </xf>
    <xf numFmtId="164" fontId="6" fillId="0" borderId="8" xfId="0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5" xfId="0" applyNumberFormat="1" applyFont="1" applyFill="1" applyAlignment="1">
      <alignment/>
    </xf>
    <xf numFmtId="164" fontId="6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6" fillId="0" borderId="5" xfId="0" applyNumberFormat="1" applyFont="1" applyFill="1" applyAlignment="1">
      <alignment/>
    </xf>
    <xf numFmtId="3" fontId="6" fillId="0" borderId="6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0" borderId="5" xfId="0" applyNumberFormat="1" applyFont="1" applyFill="1" applyAlignment="1">
      <alignment horizontal="right"/>
    </xf>
    <xf numFmtId="164" fontId="6" fillId="0" borderId="1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showOutlineSymbols="0" zoomScale="87" zoomScaleNormal="87" workbookViewId="0" topLeftCell="A1">
      <selection activeCell="A2" sqref="A2"/>
    </sheetView>
  </sheetViews>
  <sheetFormatPr defaultColWidth="9.140625" defaultRowHeight="12"/>
  <cols>
    <col min="1" max="1" width="24.7109375" style="3" customWidth="1"/>
    <col min="2" max="2" width="12.28125" style="3" bestFit="1" customWidth="1"/>
    <col min="3" max="20" width="12.28125" style="3" hidden="1" customWidth="1"/>
    <col min="21" max="21" width="12.28125" style="4" hidden="1" customWidth="1"/>
    <col min="22" max="24" width="12.28125" style="3" bestFit="1" customWidth="1"/>
    <col min="25" max="26" width="12.28125" style="3" customWidth="1"/>
    <col min="27" max="16384" width="13.7109375" style="3" customWidth="1"/>
  </cols>
  <sheetData>
    <row r="1" spans="1:3" ht="12.75" customHeight="1">
      <c r="A1" s="1" t="s">
        <v>55</v>
      </c>
      <c r="B1" s="2"/>
      <c r="C1" s="2"/>
    </row>
    <row r="2" spans="1:26" ht="12.75" customHeight="1">
      <c r="A2" s="1" t="s">
        <v>60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</row>
    <row r="3" spans="1:26" ht="12.75" customHeight="1" thickBot="1">
      <c r="A3" s="1"/>
      <c r="B3" s="1"/>
      <c r="C3" s="1"/>
      <c r="D3" s="1"/>
      <c r="E3" s="1"/>
      <c r="F3" s="1"/>
      <c r="G3" s="1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7"/>
      <c r="W3" s="7"/>
      <c r="X3" s="7"/>
      <c r="Y3" s="7"/>
      <c r="Z3" s="7"/>
    </row>
    <row r="4" spans="1:26" ht="12.75" customHeight="1" thickTop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8"/>
      <c r="R4" s="10"/>
      <c r="S4" s="8"/>
      <c r="T4" s="8"/>
      <c r="U4" s="11"/>
      <c r="V4" s="12"/>
      <c r="W4" s="12"/>
      <c r="X4" s="1"/>
      <c r="Y4" s="1"/>
      <c r="Z4" s="1"/>
    </row>
    <row r="5" spans="1:26" ht="12.75" customHeight="1">
      <c r="A5" s="1"/>
      <c r="B5" s="12" t="s">
        <v>1</v>
      </c>
      <c r="C5" s="13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3" t="s">
        <v>1</v>
      </c>
      <c r="P5" s="13" t="s">
        <v>1</v>
      </c>
      <c r="Q5" s="12" t="s">
        <v>1</v>
      </c>
      <c r="R5" s="14" t="s">
        <v>1</v>
      </c>
      <c r="S5" s="12" t="s">
        <v>1</v>
      </c>
      <c r="T5" s="12" t="s">
        <v>1</v>
      </c>
      <c r="U5" s="15" t="s">
        <v>1</v>
      </c>
      <c r="V5" s="12" t="s">
        <v>54</v>
      </c>
      <c r="W5" s="12" t="s">
        <v>54</v>
      </c>
      <c r="X5" s="12" t="s">
        <v>1</v>
      </c>
      <c r="Y5" s="12" t="s">
        <v>1</v>
      </c>
      <c r="Z5" s="12" t="s">
        <v>1</v>
      </c>
    </row>
    <row r="6" spans="1:26" ht="12.75" customHeight="1">
      <c r="A6" s="1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3" t="s">
        <v>17</v>
      </c>
      <c r="Q6" s="12" t="s">
        <v>18</v>
      </c>
      <c r="R6" s="14" t="s">
        <v>19</v>
      </c>
      <c r="S6" s="12" t="s">
        <v>20</v>
      </c>
      <c r="T6" s="12">
        <v>2001</v>
      </c>
      <c r="U6" s="12">
        <v>2002</v>
      </c>
      <c r="V6" s="16">
        <v>2003</v>
      </c>
      <c r="W6" s="16">
        <v>2004</v>
      </c>
      <c r="X6" s="16">
        <v>2005</v>
      </c>
      <c r="Y6" s="16">
        <v>2006</v>
      </c>
      <c r="Z6" s="16">
        <v>2007</v>
      </c>
    </row>
    <row r="7" spans="1:26" ht="12.75" customHeight="1">
      <c r="A7" s="17"/>
      <c r="B7" s="17"/>
      <c r="C7" s="18"/>
      <c r="D7" s="17"/>
      <c r="E7" s="19"/>
      <c r="F7" s="17"/>
      <c r="G7" s="19"/>
      <c r="H7" s="17"/>
      <c r="I7" s="17"/>
      <c r="J7" s="17"/>
      <c r="K7" s="17"/>
      <c r="L7" s="17"/>
      <c r="M7" s="17"/>
      <c r="N7" s="17"/>
      <c r="O7" s="18"/>
      <c r="P7" s="18"/>
      <c r="Q7" s="17"/>
      <c r="R7" s="20"/>
      <c r="S7" s="17"/>
      <c r="T7" s="17"/>
      <c r="U7" s="21"/>
      <c r="V7" s="1"/>
      <c r="W7" s="1"/>
      <c r="X7" s="1"/>
      <c r="Y7" s="1"/>
      <c r="Z7" s="1"/>
    </row>
    <row r="8" spans="1:26" ht="36" customHeight="1">
      <c r="A8" s="22" t="s">
        <v>21</v>
      </c>
      <c r="B8" s="1"/>
      <c r="C8" s="23"/>
      <c r="D8" s="1"/>
      <c r="E8" s="5"/>
      <c r="F8" s="1"/>
      <c r="G8" s="5"/>
      <c r="H8" s="1"/>
      <c r="I8" s="1"/>
      <c r="J8" s="1"/>
      <c r="K8" s="1"/>
      <c r="L8" s="1"/>
      <c r="M8" s="1"/>
      <c r="N8" s="1"/>
      <c r="O8" s="23"/>
      <c r="P8" s="23"/>
      <c r="Q8" s="1"/>
      <c r="R8" s="24"/>
      <c r="S8" s="1"/>
      <c r="T8" s="1"/>
      <c r="U8" s="6"/>
      <c r="V8" s="1"/>
      <c r="W8" s="1"/>
      <c r="X8" s="1"/>
      <c r="Y8" s="1"/>
      <c r="Z8" s="1"/>
    </row>
    <row r="9" spans="1:26" ht="12.75" customHeight="1">
      <c r="A9" s="1"/>
      <c r="B9" s="1"/>
      <c r="C9" s="23"/>
      <c r="D9" s="1"/>
      <c r="E9" s="5"/>
      <c r="F9" s="1"/>
      <c r="G9" s="5"/>
      <c r="H9" s="1"/>
      <c r="I9" s="1"/>
      <c r="J9" s="1"/>
      <c r="K9" s="1"/>
      <c r="L9" s="1"/>
      <c r="M9" s="1"/>
      <c r="N9" s="1"/>
      <c r="O9" s="23"/>
      <c r="P9" s="23"/>
      <c r="Q9" s="1"/>
      <c r="R9" s="24"/>
      <c r="S9" s="1"/>
      <c r="T9" s="1"/>
      <c r="U9" s="6"/>
      <c r="V9" s="1"/>
      <c r="W9" s="1"/>
      <c r="X9" s="1"/>
      <c r="Y9" s="1"/>
      <c r="Z9" s="1"/>
    </row>
    <row r="10" spans="1:26" ht="12.75" customHeight="1">
      <c r="A10" s="3" t="s">
        <v>22</v>
      </c>
      <c r="B10" s="25">
        <v>20437081</v>
      </c>
      <c r="C10" s="26">
        <v>21634769</v>
      </c>
      <c r="D10" s="25">
        <v>23026600</v>
      </c>
      <c r="E10" s="25">
        <v>24740113</v>
      </c>
      <c r="F10" s="25">
        <v>25398949</v>
      </c>
      <c r="G10" s="25">
        <v>29796114</v>
      </c>
      <c r="H10" s="25">
        <v>33293878</v>
      </c>
      <c r="I10" s="25">
        <v>36693071</v>
      </c>
      <c r="J10" s="25">
        <v>38170102</v>
      </c>
      <c r="K10" s="25">
        <v>35840546</v>
      </c>
      <c r="L10" s="25">
        <v>37788401</v>
      </c>
      <c r="M10" s="25">
        <v>38930467</v>
      </c>
      <c r="N10" s="25">
        <v>40328044</v>
      </c>
      <c r="O10" s="26">
        <v>43513591</v>
      </c>
      <c r="P10" s="26">
        <v>47083278</v>
      </c>
      <c r="Q10" s="25">
        <v>50903835</v>
      </c>
      <c r="R10" s="27">
        <v>55819365</v>
      </c>
      <c r="S10" s="25">
        <v>58782471</v>
      </c>
      <c r="T10" s="25">
        <v>61700221</v>
      </c>
      <c r="U10" s="25">
        <v>61775221</v>
      </c>
      <c r="V10" s="25">
        <v>55597699</v>
      </c>
      <c r="W10" s="25">
        <v>52567478</v>
      </c>
      <c r="X10" s="25">
        <v>53827478</v>
      </c>
      <c r="Y10" s="25">
        <v>53827478</v>
      </c>
      <c r="Z10" s="28">
        <v>54963213</v>
      </c>
    </row>
    <row r="11" spans="1:26" ht="12.75" customHeight="1">
      <c r="A11" s="3" t="s">
        <v>23</v>
      </c>
      <c r="B11" s="25">
        <v>3005084</v>
      </c>
      <c r="C11" s="26">
        <v>3354787</v>
      </c>
      <c r="D11" s="25">
        <v>3535524</v>
      </c>
      <c r="E11" s="25">
        <v>3804271</v>
      </c>
      <c r="F11" s="25">
        <v>3935036</v>
      </c>
      <c r="G11" s="25">
        <v>4158291</v>
      </c>
      <c r="H11" s="25">
        <v>4510792</v>
      </c>
      <c r="I11" s="25">
        <v>4729341</v>
      </c>
      <c r="J11" s="25">
        <v>4852580</v>
      </c>
      <c r="K11" s="25">
        <v>4556430</v>
      </c>
      <c r="L11" s="25">
        <v>4804062</v>
      </c>
      <c r="M11" s="25">
        <v>5069614</v>
      </c>
      <c r="N11" s="25">
        <v>5906524</v>
      </c>
      <c r="O11" s="26">
        <v>6671663</v>
      </c>
      <c r="P11" s="26">
        <v>7228722</v>
      </c>
      <c r="Q11" s="25">
        <v>7887135</v>
      </c>
      <c r="R11" s="27">
        <v>8858575</v>
      </c>
      <c r="S11" s="25">
        <v>9708799</v>
      </c>
      <c r="T11" s="25">
        <v>10598759</v>
      </c>
      <c r="U11" s="25">
        <v>11259249</v>
      </c>
      <c r="V11" s="25">
        <v>10133324</v>
      </c>
      <c r="W11" s="25">
        <v>9581032</v>
      </c>
      <c r="X11" s="25">
        <v>9810682</v>
      </c>
      <c r="Y11" s="25">
        <v>9810682</v>
      </c>
      <c r="Z11" s="25">
        <v>10017401</v>
      </c>
    </row>
    <row r="12" spans="1:26" ht="12.75" customHeight="1">
      <c r="A12" s="3" t="s">
        <v>24</v>
      </c>
      <c r="B12" s="25">
        <v>6160898</v>
      </c>
      <c r="C12" s="26">
        <v>6738381</v>
      </c>
      <c r="D12" s="25">
        <v>7660327</v>
      </c>
      <c r="E12" s="25">
        <v>8033114</v>
      </c>
      <c r="F12" s="25">
        <v>8087551</v>
      </c>
      <c r="G12" s="25">
        <v>8876680</v>
      </c>
      <c r="H12" s="25">
        <v>9486323</v>
      </c>
      <c r="I12" s="25">
        <v>9867159</v>
      </c>
      <c r="J12" s="25">
        <v>10220591</v>
      </c>
      <c r="K12" s="25">
        <v>9596818</v>
      </c>
      <c r="L12" s="25">
        <v>10118385</v>
      </c>
      <c r="M12" s="25">
        <v>10524088</v>
      </c>
      <c r="N12" s="25">
        <v>11244503</v>
      </c>
      <c r="O12" s="26">
        <v>12195109</v>
      </c>
      <c r="P12" s="26">
        <v>13348319</v>
      </c>
      <c r="Q12" s="25">
        <v>14452975</v>
      </c>
      <c r="R12" s="27">
        <v>15929167</v>
      </c>
      <c r="S12" s="25">
        <v>17101111</v>
      </c>
      <c r="T12" s="25">
        <v>18478437</v>
      </c>
      <c r="U12" s="25">
        <v>19620117</v>
      </c>
      <c r="V12" s="25">
        <v>17298105</v>
      </c>
      <c r="W12" s="25">
        <v>16360445</v>
      </c>
      <c r="X12" s="25">
        <v>16752592</v>
      </c>
      <c r="Y12" s="25">
        <v>16752592</v>
      </c>
      <c r="Z12" s="25">
        <v>17125184</v>
      </c>
    </row>
    <row r="13" spans="1:26" ht="12.75" customHeight="1">
      <c r="A13" s="3" t="s">
        <v>25</v>
      </c>
      <c r="B13" s="25">
        <v>6418060</v>
      </c>
      <c r="C13" s="26">
        <v>6901360</v>
      </c>
      <c r="D13" s="25">
        <v>8020055</v>
      </c>
      <c r="E13" s="25">
        <v>8878317</v>
      </c>
      <c r="F13" s="25">
        <v>9574588</v>
      </c>
      <c r="G13" s="25">
        <v>10742140</v>
      </c>
      <c r="H13" s="25">
        <v>11555381</v>
      </c>
      <c r="I13" s="25">
        <v>12355431</v>
      </c>
      <c r="J13" s="25">
        <v>12555490</v>
      </c>
      <c r="K13" s="25">
        <v>11789216</v>
      </c>
      <c r="L13" s="25">
        <v>12429934</v>
      </c>
      <c r="M13" s="25">
        <v>12896071</v>
      </c>
      <c r="N13" s="25">
        <v>13610264</v>
      </c>
      <c r="O13" s="26">
        <v>14911223</v>
      </c>
      <c r="P13" s="26">
        <v>17076426</v>
      </c>
      <c r="Q13" s="25">
        <v>18318420</v>
      </c>
      <c r="R13" s="27">
        <v>19956472</v>
      </c>
      <c r="S13" s="25">
        <v>20911772</v>
      </c>
      <c r="T13" s="25">
        <v>21396501</v>
      </c>
      <c r="U13" s="25">
        <v>21346501</v>
      </c>
      <c r="V13" s="25">
        <v>19211851</v>
      </c>
      <c r="W13" s="25">
        <v>20373791</v>
      </c>
      <c r="X13" s="25">
        <v>21112134</v>
      </c>
      <c r="Y13" s="25">
        <v>21112134</v>
      </c>
      <c r="Z13" s="25">
        <v>21539003</v>
      </c>
    </row>
    <row r="14" spans="1:26" ht="12.75" customHeight="1">
      <c r="A14" s="3" t="s">
        <v>26</v>
      </c>
      <c r="B14" s="25">
        <v>7169381</v>
      </c>
      <c r="C14" s="26">
        <v>7781508</v>
      </c>
      <c r="D14" s="25">
        <v>8587827</v>
      </c>
      <c r="E14" s="25">
        <v>9264086</v>
      </c>
      <c r="F14" s="25">
        <v>9815484</v>
      </c>
      <c r="G14" s="25">
        <v>10746924</v>
      </c>
      <c r="H14" s="25">
        <v>11519900</v>
      </c>
      <c r="I14" s="25">
        <v>12298771</v>
      </c>
      <c r="J14" s="25">
        <v>12500044</v>
      </c>
      <c r="K14" s="25">
        <v>11737156</v>
      </c>
      <c r="L14" s="25">
        <v>12375045</v>
      </c>
      <c r="M14" s="25">
        <v>12803147</v>
      </c>
      <c r="N14" s="25">
        <v>13896654</v>
      </c>
      <c r="O14" s="26">
        <v>14994167</v>
      </c>
      <c r="P14" s="26">
        <v>17060025</v>
      </c>
      <c r="Q14" s="25">
        <v>18540894</v>
      </c>
      <c r="R14" s="27">
        <v>20332944</v>
      </c>
      <c r="S14" s="25">
        <v>21455587</v>
      </c>
      <c r="T14" s="25">
        <v>21906789</v>
      </c>
      <c r="U14" s="25">
        <v>21906789</v>
      </c>
      <c r="V14" s="25">
        <v>19716110</v>
      </c>
      <c r="W14" s="25">
        <v>20084703</v>
      </c>
      <c r="X14" s="25">
        <v>20766117</v>
      </c>
      <c r="Y14" s="25">
        <v>20766117</v>
      </c>
      <c r="Z14" s="25">
        <v>21197492</v>
      </c>
    </row>
    <row r="15" spans="1:26" ht="12.75" customHeight="1">
      <c r="A15" s="3" t="s">
        <v>27</v>
      </c>
      <c r="B15" s="25">
        <v>11281984</v>
      </c>
      <c r="C15" s="26">
        <v>12193588</v>
      </c>
      <c r="D15" s="25">
        <v>12735651</v>
      </c>
      <c r="E15" s="25">
        <v>13812802</v>
      </c>
      <c r="F15" s="25">
        <v>14352094</v>
      </c>
      <c r="G15" s="25">
        <v>15653019</v>
      </c>
      <c r="H15" s="25">
        <v>16739149</v>
      </c>
      <c r="I15" s="25">
        <v>18034564</v>
      </c>
      <c r="J15" s="25">
        <v>18330367</v>
      </c>
      <c r="K15" s="25">
        <v>17211649</v>
      </c>
      <c r="L15" s="25">
        <v>18147064</v>
      </c>
      <c r="M15" s="25">
        <v>18765875</v>
      </c>
      <c r="N15" s="25">
        <v>19543405</v>
      </c>
      <c r="O15" s="26">
        <v>21163258</v>
      </c>
      <c r="P15" s="26">
        <v>22907255</v>
      </c>
      <c r="Q15" s="25">
        <v>25310850</v>
      </c>
      <c r="R15" s="27">
        <v>27914901</v>
      </c>
      <c r="S15" s="25">
        <v>29576426</v>
      </c>
      <c r="T15" s="25">
        <v>32212737</v>
      </c>
      <c r="U15" s="25">
        <v>32212737</v>
      </c>
      <c r="V15" s="25">
        <v>28991464</v>
      </c>
      <c r="W15" s="25">
        <v>29167319</v>
      </c>
      <c r="X15" s="25">
        <v>29866436</v>
      </c>
      <c r="Y15" s="25">
        <v>29866436</v>
      </c>
      <c r="Z15" s="25">
        <v>30484455</v>
      </c>
    </row>
    <row r="16" spans="1:26" ht="12.75" customHeight="1">
      <c r="A16" s="3" t="s">
        <v>28</v>
      </c>
      <c r="B16" s="25">
        <v>17756623</v>
      </c>
      <c r="C16" s="26">
        <v>19035004</v>
      </c>
      <c r="D16" s="25">
        <v>20670899</v>
      </c>
      <c r="E16" s="25">
        <v>23697476</v>
      </c>
      <c r="F16" s="25">
        <v>24456290</v>
      </c>
      <c r="G16" s="25">
        <v>26978014</v>
      </c>
      <c r="H16" s="25">
        <v>28825834</v>
      </c>
      <c r="I16" s="25">
        <v>30266942</v>
      </c>
      <c r="J16" s="25">
        <v>30776143</v>
      </c>
      <c r="K16" s="25">
        <v>28897839</v>
      </c>
      <c r="L16" s="25">
        <v>30468498</v>
      </c>
      <c r="M16" s="25">
        <v>31559379</v>
      </c>
      <c r="N16" s="25">
        <v>32905265</v>
      </c>
      <c r="O16" s="26">
        <v>35927967</v>
      </c>
      <c r="P16" s="26">
        <v>38906301</v>
      </c>
      <c r="Q16" s="25">
        <v>41906402</v>
      </c>
      <c r="R16" s="27">
        <v>45547029</v>
      </c>
      <c r="S16" s="25">
        <v>47952770</v>
      </c>
      <c r="T16" s="25">
        <v>50453036</v>
      </c>
      <c r="U16" s="25">
        <v>50303899</v>
      </c>
      <c r="V16" s="25">
        <v>45273509</v>
      </c>
      <c r="W16" s="25">
        <v>42805983</v>
      </c>
      <c r="X16" s="25">
        <v>43832008</v>
      </c>
      <c r="Y16" s="25">
        <v>43832008</v>
      </c>
      <c r="Z16" s="25">
        <v>44734189</v>
      </c>
    </row>
    <row r="17" spans="1:26" ht="12.75" customHeight="1">
      <c r="A17" s="3" t="s">
        <v>57</v>
      </c>
      <c r="B17" s="25">
        <v>25415215</v>
      </c>
      <c r="C17" s="26">
        <v>28006282</v>
      </c>
      <c r="D17" s="25">
        <v>30601767</v>
      </c>
      <c r="E17" s="25">
        <v>34848062</v>
      </c>
      <c r="F17" s="25">
        <v>36669301</v>
      </c>
      <c r="G17" s="25">
        <v>41103137</v>
      </c>
      <c r="H17" s="25">
        <v>44266672</v>
      </c>
      <c r="I17" s="25">
        <v>49470247</v>
      </c>
      <c r="J17" s="25">
        <v>50904531</v>
      </c>
      <c r="K17" s="25">
        <v>47797781</v>
      </c>
      <c r="L17" s="25">
        <v>50395486</v>
      </c>
      <c r="M17" s="25">
        <v>52104394</v>
      </c>
      <c r="N17" s="25">
        <v>54463381</v>
      </c>
      <c r="O17" s="26">
        <v>60029647</v>
      </c>
      <c r="P17" s="26">
        <v>68559613</v>
      </c>
      <c r="Q17" s="25">
        <v>73536770</v>
      </c>
      <c r="R17" s="27">
        <v>80816678</v>
      </c>
      <c r="S17" s="25">
        <v>85293894</v>
      </c>
      <c r="T17" s="25">
        <v>87321416</v>
      </c>
      <c r="U17" s="25">
        <v>89216251</v>
      </c>
      <c r="V17" s="25">
        <v>80294626</v>
      </c>
      <c r="W17" s="25">
        <v>77757193</v>
      </c>
      <c r="X17" s="25">
        <v>80295971</v>
      </c>
      <c r="Y17" s="25">
        <v>80295971</v>
      </c>
      <c r="Z17" s="25">
        <v>81930532</v>
      </c>
    </row>
    <row r="18" spans="1:26" ht="12.75" customHeight="1">
      <c r="A18" s="3" t="s">
        <v>29</v>
      </c>
      <c r="B18" s="25">
        <v>14017207</v>
      </c>
      <c r="C18" s="26">
        <v>15153949</v>
      </c>
      <c r="D18" s="25">
        <v>16275951</v>
      </c>
      <c r="E18" s="25">
        <v>18560279</v>
      </c>
      <c r="F18" s="25">
        <v>20192443</v>
      </c>
      <c r="G18" s="25">
        <v>22640547</v>
      </c>
      <c r="H18" s="25">
        <v>24941825</v>
      </c>
      <c r="I18" s="25">
        <v>26034174</v>
      </c>
      <c r="J18" s="25">
        <v>26900723</v>
      </c>
      <c r="K18" s="25">
        <v>25258948</v>
      </c>
      <c r="L18" s="25">
        <v>26631717</v>
      </c>
      <c r="M18" s="25">
        <v>27737229</v>
      </c>
      <c r="N18" s="25">
        <v>29416858</v>
      </c>
      <c r="O18" s="26">
        <v>31692937</v>
      </c>
      <c r="P18" s="26">
        <v>34801601</v>
      </c>
      <c r="Q18" s="25">
        <v>36433195</v>
      </c>
      <c r="R18" s="27">
        <v>40280912</v>
      </c>
      <c r="S18" s="25">
        <v>42763573</v>
      </c>
      <c r="T18" s="25">
        <v>45347660</v>
      </c>
      <c r="U18" s="25">
        <v>46787660</v>
      </c>
      <c r="V18" s="25">
        <v>42108894</v>
      </c>
      <c r="W18" s="25">
        <v>39813848</v>
      </c>
      <c r="X18" s="25">
        <v>40768154</v>
      </c>
      <c r="Y18" s="25">
        <v>40768154</v>
      </c>
      <c r="Z18" s="25">
        <v>41594223</v>
      </c>
    </row>
    <row r="19" spans="1:26" ht="12.75" customHeight="1">
      <c r="A19" s="3" t="s">
        <v>30</v>
      </c>
      <c r="B19" s="25">
        <v>177589575</v>
      </c>
      <c r="C19" s="26">
        <v>177393624</v>
      </c>
      <c r="D19" s="25">
        <v>198061238</v>
      </c>
      <c r="E19" s="25">
        <v>213999878</v>
      </c>
      <c r="F19" s="25">
        <v>223713329</v>
      </c>
      <c r="G19" s="25">
        <v>241949294</v>
      </c>
      <c r="H19" s="25">
        <v>260083206</v>
      </c>
      <c r="I19" s="25">
        <v>278483655</v>
      </c>
      <c r="J19" s="25">
        <v>283968840</v>
      </c>
      <c r="K19" s="25">
        <v>265253494</v>
      </c>
      <c r="L19" s="25">
        <v>280671076</v>
      </c>
      <c r="M19" s="25">
        <v>290175235</v>
      </c>
      <c r="N19" s="25">
        <v>302414137</v>
      </c>
      <c r="O19" s="26">
        <v>326774545</v>
      </c>
      <c r="P19" s="26">
        <v>354587702</v>
      </c>
      <c r="Q19" s="25">
        <v>367907930</v>
      </c>
      <c r="R19" s="27">
        <v>395334735</v>
      </c>
      <c r="S19" s="25">
        <v>418709256</v>
      </c>
      <c r="T19" s="25">
        <v>442027843</v>
      </c>
      <c r="U19" s="25">
        <v>457052843</v>
      </c>
      <c r="V19" s="25">
        <v>411147559</v>
      </c>
      <c r="W19" s="25">
        <v>388738932</v>
      </c>
      <c r="X19" s="25">
        <v>400819361</v>
      </c>
      <c r="Y19" s="25">
        <v>401819361</v>
      </c>
      <c r="Z19" s="25">
        <v>412991189</v>
      </c>
    </row>
    <row r="20" spans="1:26" ht="12.75" customHeight="1">
      <c r="A20" s="1" t="s">
        <v>31</v>
      </c>
      <c r="B20" s="25">
        <f aca="true" t="shared" si="0" ref="B20:W20">SUM(B10:B19)</f>
        <v>289251108</v>
      </c>
      <c r="C20" s="26">
        <f t="shared" si="0"/>
        <v>298193252</v>
      </c>
      <c r="D20" s="25">
        <f t="shared" si="0"/>
        <v>329175839</v>
      </c>
      <c r="E20" s="25">
        <f t="shared" si="0"/>
        <v>359638398</v>
      </c>
      <c r="F20" s="25">
        <f t="shared" si="0"/>
        <v>376195065</v>
      </c>
      <c r="G20" s="25">
        <f t="shared" si="0"/>
        <v>412644160</v>
      </c>
      <c r="H20" s="25">
        <f t="shared" si="0"/>
        <v>445222960</v>
      </c>
      <c r="I20" s="25">
        <f t="shared" si="0"/>
        <v>478233355</v>
      </c>
      <c r="J20" s="25">
        <f t="shared" si="0"/>
        <v>489179411</v>
      </c>
      <c r="K20" s="25">
        <f t="shared" si="0"/>
        <v>457939877</v>
      </c>
      <c r="L20" s="25">
        <f t="shared" si="0"/>
        <v>483829668</v>
      </c>
      <c r="M20" s="25">
        <f t="shared" si="0"/>
        <v>500565499</v>
      </c>
      <c r="N20" s="25">
        <f t="shared" si="0"/>
        <v>523729035</v>
      </c>
      <c r="O20" s="25">
        <f t="shared" si="0"/>
        <v>567874107</v>
      </c>
      <c r="P20" s="26">
        <f t="shared" si="0"/>
        <v>621559242</v>
      </c>
      <c r="Q20" s="25">
        <f t="shared" si="0"/>
        <v>655198406</v>
      </c>
      <c r="R20" s="27">
        <f t="shared" si="0"/>
        <v>710790778</v>
      </c>
      <c r="S20" s="25">
        <f t="shared" si="0"/>
        <v>752255659</v>
      </c>
      <c r="T20" s="25">
        <f t="shared" si="0"/>
        <v>791443399</v>
      </c>
      <c r="U20" s="25">
        <f t="shared" si="0"/>
        <v>811481267</v>
      </c>
      <c r="V20" s="25">
        <f t="shared" si="0"/>
        <v>729773141</v>
      </c>
      <c r="W20" s="25">
        <f t="shared" si="0"/>
        <v>697250724</v>
      </c>
      <c r="X20" s="25">
        <f>SUM(X10:X19)</f>
        <v>717850933</v>
      </c>
      <c r="Y20" s="25">
        <f>SUM(Y10:Y19)</f>
        <v>718850933</v>
      </c>
      <c r="Z20" s="25">
        <f>SUM(Z10:Z19)</f>
        <v>736576881</v>
      </c>
    </row>
    <row r="21" spans="1:26" ht="12.75" customHeight="1">
      <c r="A21" s="1" t="s">
        <v>0</v>
      </c>
      <c r="B21" s="6"/>
      <c r="C21" s="2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/>
      <c r="P21" s="29"/>
      <c r="Q21" s="5"/>
      <c r="R21" s="30"/>
      <c r="S21" s="5"/>
      <c r="T21" s="31"/>
      <c r="U21" s="6"/>
      <c r="V21" s="1"/>
      <c r="W21" s="1"/>
      <c r="X21" s="25"/>
      <c r="Y21" s="25"/>
      <c r="Z21" s="25"/>
    </row>
    <row r="22" spans="1:26" ht="35.25" customHeight="1">
      <c r="A22" s="22" t="s">
        <v>32</v>
      </c>
      <c r="B22" s="6"/>
      <c r="C22" s="2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/>
      <c r="P22" s="29"/>
      <c r="Q22" s="5"/>
      <c r="R22" s="30"/>
      <c r="S22" s="5"/>
      <c r="T22" s="1"/>
      <c r="U22" s="6"/>
      <c r="V22" s="1"/>
      <c r="W22" s="1"/>
      <c r="X22" s="25"/>
      <c r="Y22" s="25"/>
      <c r="Z22" s="25"/>
    </row>
    <row r="23" spans="1:26" ht="12.75" customHeight="1">
      <c r="A23" s="1"/>
      <c r="B23" s="6"/>
      <c r="C23" s="2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9"/>
      <c r="P23" s="29"/>
      <c r="Q23" s="5"/>
      <c r="R23" s="30"/>
      <c r="S23" s="5"/>
      <c r="T23" s="1"/>
      <c r="U23" s="6"/>
      <c r="V23" s="1"/>
      <c r="W23" s="1"/>
      <c r="X23" s="25"/>
      <c r="Y23" s="25"/>
      <c r="Z23" s="25"/>
    </row>
    <row r="24" spans="1:26" ht="12.75" customHeight="1">
      <c r="A24" s="3" t="s">
        <v>33</v>
      </c>
      <c r="B24" s="25">
        <v>865971</v>
      </c>
      <c r="C24" s="26">
        <v>949057</v>
      </c>
      <c r="D24" s="25">
        <v>1133915</v>
      </c>
      <c r="E24" s="25">
        <v>1287670</v>
      </c>
      <c r="F24" s="25">
        <v>1452326</v>
      </c>
      <c r="G24" s="25">
        <v>1577599</v>
      </c>
      <c r="H24" s="25">
        <v>1516793</v>
      </c>
      <c r="I24" s="25">
        <v>1738640</v>
      </c>
      <c r="J24" s="25">
        <v>1600965</v>
      </c>
      <c r="K24" s="25">
        <v>1489843</v>
      </c>
      <c r="L24" s="25">
        <v>1658011</v>
      </c>
      <c r="M24" s="25">
        <v>1725246</v>
      </c>
      <c r="N24" s="25">
        <v>1878044</v>
      </c>
      <c r="O24" s="26">
        <f>1123315+449324+449324+233000+75442</f>
        <v>2330405</v>
      </c>
      <c r="P24" s="26">
        <v>2993331</v>
      </c>
      <c r="Q24" s="25">
        <v>3597422</v>
      </c>
      <c r="R24" s="27">
        <v>4615338</v>
      </c>
      <c r="S24" s="25">
        <v>4854865</v>
      </c>
      <c r="T24" s="25">
        <v>4961610</v>
      </c>
      <c r="U24" s="25">
        <v>4961610</v>
      </c>
      <c r="V24" s="25">
        <v>4465449</v>
      </c>
      <c r="W24" s="25">
        <v>4222071</v>
      </c>
      <c r="X24" s="25">
        <v>4501655</v>
      </c>
      <c r="Y24" s="25">
        <v>4501655</v>
      </c>
      <c r="Z24" s="25">
        <v>4568730</v>
      </c>
    </row>
    <row r="25" spans="1:26" ht="12.75" customHeight="1">
      <c r="A25" s="3" t="s">
        <v>34</v>
      </c>
      <c r="B25" s="25">
        <v>1444429</v>
      </c>
      <c r="C25" s="26">
        <v>1582925</v>
      </c>
      <c r="D25" s="25">
        <v>1717144</v>
      </c>
      <c r="E25" s="25">
        <v>2043123</v>
      </c>
      <c r="F25" s="25">
        <v>2432270</v>
      </c>
      <c r="G25" s="25">
        <v>2769321</v>
      </c>
      <c r="H25" s="25">
        <v>2712077</v>
      </c>
      <c r="I25" s="25">
        <v>2703830</v>
      </c>
      <c r="J25" s="25">
        <v>2553206</v>
      </c>
      <c r="K25" s="25">
        <v>2433506</v>
      </c>
      <c r="L25" s="25">
        <v>2578440</v>
      </c>
      <c r="M25" s="25">
        <v>2655210</v>
      </c>
      <c r="N25" s="25">
        <v>2847209</v>
      </c>
      <c r="O25" s="26">
        <f>1662667+665067+665067+342915+53741</f>
        <v>3389457</v>
      </c>
      <c r="P25" s="26">
        <v>3971293</v>
      </c>
      <c r="Q25" s="25">
        <v>4406217</v>
      </c>
      <c r="R25" s="27">
        <v>5424127</v>
      </c>
      <c r="S25" s="25">
        <v>5837736</v>
      </c>
      <c r="T25" s="25">
        <v>6026853</v>
      </c>
      <c r="U25" s="25">
        <v>6026853</v>
      </c>
      <c r="V25" s="25">
        <v>5424168</v>
      </c>
      <c r="W25" s="25">
        <v>5128536</v>
      </c>
      <c r="X25" s="25">
        <v>5225206</v>
      </c>
      <c r="Y25" s="25">
        <v>5225206</v>
      </c>
      <c r="Z25" s="25">
        <v>5303061</v>
      </c>
    </row>
    <row r="26" spans="1:26" ht="12.75" customHeight="1">
      <c r="A26" s="3" t="s">
        <v>35</v>
      </c>
      <c r="B26" s="25">
        <v>2308939</v>
      </c>
      <c r="C26" s="26">
        <v>2434953</v>
      </c>
      <c r="D26" s="25">
        <v>2688155</v>
      </c>
      <c r="E26" s="25">
        <v>3289880</v>
      </c>
      <c r="F26" s="25">
        <v>3667884</v>
      </c>
      <c r="G26" s="25">
        <v>4049324</v>
      </c>
      <c r="H26" s="25">
        <v>4168239</v>
      </c>
      <c r="I26" s="25">
        <v>4339460</v>
      </c>
      <c r="J26" s="25">
        <v>4371297</v>
      </c>
      <c r="K26" s="25">
        <v>4121136</v>
      </c>
      <c r="L26" s="25">
        <v>4278858</v>
      </c>
      <c r="M26" s="25">
        <v>4411121</v>
      </c>
      <c r="N26" s="25">
        <v>4729292</v>
      </c>
      <c r="O26" s="26">
        <f>2749466+1099788+1099788+566397+116168</f>
        <v>5631607</v>
      </c>
      <c r="P26" s="26">
        <v>6037636</v>
      </c>
      <c r="Q26" s="25">
        <v>6673674</v>
      </c>
      <c r="R26" s="27">
        <v>7888606</v>
      </c>
      <c r="S26" s="25">
        <v>8519874</v>
      </c>
      <c r="T26" s="25">
        <v>8843012</v>
      </c>
      <c r="U26" s="25">
        <v>8843012</v>
      </c>
      <c r="V26" s="25">
        <v>7958711</v>
      </c>
      <c r="W26" s="25">
        <v>7524940</v>
      </c>
      <c r="X26" s="25">
        <v>7666780</v>
      </c>
      <c r="Y26" s="25">
        <v>7666780</v>
      </c>
      <c r="Z26" s="25">
        <v>7781015</v>
      </c>
    </row>
    <row r="27" spans="1:26" ht="12.75" customHeight="1">
      <c r="A27" s="1" t="s">
        <v>36</v>
      </c>
      <c r="B27" s="5">
        <v>0</v>
      </c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v>0</v>
      </c>
      <c r="P27" s="26">
        <v>1602429</v>
      </c>
      <c r="Q27" s="25">
        <v>3745400</v>
      </c>
      <c r="R27" s="27">
        <v>4363093</v>
      </c>
      <c r="S27" s="25">
        <v>4855355</v>
      </c>
      <c r="T27" s="25">
        <v>5510528</v>
      </c>
      <c r="U27" s="25">
        <v>5210528</v>
      </c>
      <c r="V27" s="25">
        <v>4689475</v>
      </c>
      <c r="W27" s="25">
        <v>4433887</v>
      </c>
      <c r="X27" s="25">
        <v>4540164</v>
      </c>
      <c r="Y27" s="25">
        <v>4540164</v>
      </c>
      <c r="Z27" s="25">
        <v>4634133</v>
      </c>
    </row>
    <row r="28" spans="1:26" ht="12.75" customHeight="1">
      <c r="A28" s="3" t="s">
        <v>37</v>
      </c>
      <c r="B28" s="25">
        <v>8424449</v>
      </c>
      <c r="C28" s="26">
        <v>9392813</v>
      </c>
      <c r="D28" s="25">
        <v>10360650</v>
      </c>
      <c r="E28" s="25">
        <v>11709386</v>
      </c>
      <c r="F28" s="25">
        <v>12076324</v>
      </c>
      <c r="G28" s="25">
        <v>14132402</v>
      </c>
      <c r="H28" s="25">
        <v>15350630</v>
      </c>
      <c r="I28" s="25">
        <v>16311834</v>
      </c>
      <c r="J28" s="25">
        <v>17861380</v>
      </c>
      <c r="K28" s="25">
        <v>16830447</v>
      </c>
      <c r="L28" s="25">
        <v>17483670</v>
      </c>
      <c r="M28" s="25">
        <v>18099912</v>
      </c>
      <c r="N28" s="25">
        <v>19403460</v>
      </c>
      <c r="O28" s="26">
        <f>11315668+4526269+4526269+2329974+408100</f>
        <v>23106280</v>
      </c>
      <c r="P28" s="26">
        <v>25439389</v>
      </c>
      <c r="Q28" s="25">
        <v>28124686</v>
      </c>
      <c r="R28" s="27">
        <v>32124889</v>
      </c>
      <c r="S28" s="25">
        <v>33689627</v>
      </c>
      <c r="T28" s="25">
        <v>36738187</v>
      </c>
      <c r="U28" s="25">
        <v>36738187</v>
      </c>
      <c r="V28" s="25">
        <v>33064367</v>
      </c>
      <c r="W28" s="25">
        <v>31262271</v>
      </c>
      <c r="X28" s="25">
        <v>31851545</v>
      </c>
      <c r="Y28" s="25">
        <v>31851545</v>
      </c>
      <c r="Z28" s="25">
        <v>32326133</v>
      </c>
    </row>
    <row r="29" spans="1:26" ht="12.75" customHeight="1">
      <c r="A29" s="3" t="s">
        <v>38</v>
      </c>
      <c r="B29" s="25">
        <v>1223031</v>
      </c>
      <c r="C29" s="26">
        <v>1314628</v>
      </c>
      <c r="D29" s="25">
        <v>1482924</v>
      </c>
      <c r="E29" s="25">
        <v>1705916</v>
      </c>
      <c r="F29" s="25">
        <v>1968871</v>
      </c>
      <c r="G29" s="25">
        <v>2226212</v>
      </c>
      <c r="H29" s="25">
        <v>2382813</v>
      </c>
      <c r="I29" s="25">
        <v>2633361</v>
      </c>
      <c r="J29" s="25">
        <v>2574614</v>
      </c>
      <c r="K29" s="25">
        <v>2433898</v>
      </c>
      <c r="L29" s="25">
        <v>2520169</v>
      </c>
      <c r="M29" s="25">
        <v>2588668</v>
      </c>
      <c r="N29" s="25">
        <v>2781266</v>
      </c>
      <c r="O29" s="26">
        <f>1636063+654427+654427+337967+76099</f>
        <v>3358983</v>
      </c>
      <c r="P29" s="26">
        <v>3798031</v>
      </c>
      <c r="Q29" s="25">
        <v>4265990</v>
      </c>
      <c r="R29" s="27">
        <v>5250504</v>
      </c>
      <c r="S29" s="25">
        <v>5735569</v>
      </c>
      <c r="T29" s="25">
        <v>5793775</v>
      </c>
      <c r="U29" s="25">
        <v>5793775</v>
      </c>
      <c r="V29" s="25">
        <v>5214395</v>
      </c>
      <c r="W29" s="25">
        <v>4930197</v>
      </c>
      <c r="X29" s="25">
        <v>5023128</v>
      </c>
      <c r="Y29" s="25">
        <v>5023128</v>
      </c>
      <c r="Z29" s="25">
        <v>5097973</v>
      </c>
    </row>
    <row r="30" spans="1:26" ht="12.75" customHeight="1">
      <c r="A30" s="3" t="s">
        <v>39</v>
      </c>
      <c r="B30" s="25">
        <v>901411</v>
      </c>
      <c r="C30" s="26">
        <v>970634</v>
      </c>
      <c r="D30" s="25">
        <v>1037634</v>
      </c>
      <c r="E30" s="25">
        <v>1223246</v>
      </c>
      <c r="F30" s="25">
        <v>1402339</v>
      </c>
      <c r="G30" s="25">
        <v>1522030</v>
      </c>
      <c r="H30" s="25">
        <v>1771245</v>
      </c>
      <c r="I30" s="25">
        <v>1887705</v>
      </c>
      <c r="J30" s="25">
        <v>1890148</v>
      </c>
      <c r="K30" s="25">
        <v>1796444</v>
      </c>
      <c r="L30" s="25">
        <v>1850178</v>
      </c>
      <c r="M30" s="25">
        <v>1900674</v>
      </c>
      <c r="N30" s="25">
        <v>2048592</v>
      </c>
      <c r="O30" s="26">
        <f>1212912+485164+485165+251126+44767</f>
        <v>2479134</v>
      </c>
      <c r="P30" s="26">
        <v>3077438</v>
      </c>
      <c r="Q30" s="25">
        <v>3519542</v>
      </c>
      <c r="R30" s="27">
        <v>4961761</v>
      </c>
      <c r="S30" s="25">
        <v>5214040</v>
      </c>
      <c r="T30" s="25">
        <v>5449962</v>
      </c>
      <c r="U30" s="25">
        <v>5529262</v>
      </c>
      <c r="V30" s="25">
        <v>4976336</v>
      </c>
      <c r="W30" s="25">
        <v>4705113</v>
      </c>
      <c r="X30" s="25">
        <v>4854349</v>
      </c>
      <c r="Y30" s="25">
        <v>4854349</v>
      </c>
      <c r="Z30" s="25">
        <v>5015941</v>
      </c>
    </row>
    <row r="31" spans="1:26" ht="12.75" customHeight="1">
      <c r="A31" s="3" t="s">
        <v>40</v>
      </c>
      <c r="B31" s="25">
        <v>529954</v>
      </c>
      <c r="C31" s="26">
        <v>536502</v>
      </c>
      <c r="D31" s="25">
        <v>594533</v>
      </c>
      <c r="E31" s="25">
        <v>686013</v>
      </c>
      <c r="F31" s="25">
        <v>953130</v>
      </c>
      <c r="G31" s="25">
        <v>984660</v>
      </c>
      <c r="H31" s="25">
        <v>936848</v>
      </c>
      <c r="I31" s="25">
        <v>890516</v>
      </c>
      <c r="J31" s="25">
        <v>945307</v>
      </c>
      <c r="K31" s="25">
        <v>917749</v>
      </c>
      <c r="L31" s="25">
        <v>925317</v>
      </c>
      <c r="M31" s="25">
        <v>969341</v>
      </c>
      <c r="N31" s="25">
        <v>1072328</v>
      </c>
      <c r="O31" s="26">
        <f>670372+268149+268149+140593+13636</f>
        <v>1360899</v>
      </c>
      <c r="P31" s="26">
        <v>1746896</v>
      </c>
      <c r="Q31" s="25">
        <v>1990595</v>
      </c>
      <c r="R31" s="27">
        <v>2327376</v>
      </c>
      <c r="S31" s="25">
        <v>2685492</v>
      </c>
      <c r="T31" s="25">
        <v>2860093</v>
      </c>
      <c r="U31" s="25">
        <v>2860093</v>
      </c>
      <c r="V31" s="25">
        <v>2574084</v>
      </c>
      <c r="W31" s="25">
        <v>2433790</v>
      </c>
      <c r="X31" s="25">
        <v>2479665</v>
      </c>
      <c r="Y31" s="25">
        <v>2479665</v>
      </c>
      <c r="Z31" s="25">
        <v>2516612</v>
      </c>
    </row>
    <row r="32" spans="1:26" ht="12.75" customHeight="1">
      <c r="A32" s="3" t="s">
        <v>41</v>
      </c>
      <c r="B32" s="32" t="s">
        <v>42</v>
      </c>
      <c r="C32" s="33" t="s">
        <v>42</v>
      </c>
      <c r="D32" s="32" t="s">
        <v>42</v>
      </c>
      <c r="E32" s="32" t="s">
        <v>42</v>
      </c>
      <c r="F32" s="32" t="s">
        <v>42</v>
      </c>
      <c r="G32" s="32" t="s">
        <v>42</v>
      </c>
      <c r="H32" s="32" t="s">
        <v>42</v>
      </c>
      <c r="I32" s="32" t="s">
        <v>42</v>
      </c>
      <c r="J32" s="32" t="s">
        <v>42</v>
      </c>
      <c r="K32" s="25">
        <v>1546536</v>
      </c>
      <c r="L32" s="25">
        <v>2195850</v>
      </c>
      <c r="M32" s="25">
        <v>3076257</v>
      </c>
      <c r="N32" s="25">
        <v>3681109</v>
      </c>
      <c r="O32" s="26">
        <f>2421721+968689+968688+496915+60334</f>
        <v>4916347</v>
      </c>
      <c r="P32" s="26">
        <v>6016357</v>
      </c>
      <c r="Q32" s="25">
        <v>7472450</v>
      </c>
      <c r="R32" s="27">
        <v>9164435</v>
      </c>
      <c r="S32" s="25">
        <v>10125813</v>
      </c>
      <c r="T32" s="25">
        <v>10523661</v>
      </c>
      <c r="U32" s="25">
        <v>10523661</v>
      </c>
      <c r="V32" s="25">
        <v>9471295</v>
      </c>
      <c r="W32" s="25">
        <v>8955085</v>
      </c>
      <c r="X32" s="25">
        <v>9363824</v>
      </c>
      <c r="Y32" s="25">
        <v>9363824</v>
      </c>
      <c r="Z32" s="25">
        <v>9763725</v>
      </c>
    </row>
    <row r="33" spans="1:26" ht="12.75" customHeight="1">
      <c r="A33" s="3" t="s">
        <v>43</v>
      </c>
      <c r="B33" s="25">
        <v>1248782</v>
      </c>
      <c r="C33" s="26">
        <v>1337152</v>
      </c>
      <c r="D33" s="25">
        <v>1291955</v>
      </c>
      <c r="E33" s="25">
        <v>1562128</v>
      </c>
      <c r="F33" s="25">
        <v>1787964</v>
      </c>
      <c r="G33" s="25">
        <v>1998168</v>
      </c>
      <c r="H33" s="25">
        <v>2019171</v>
      </c>
      <c r="I33" s="25">
        <v>2061211</v>
      </c>
      <c r="J33" s="25">
        <v>2101730</v>
      </c>
      <c r="K33" s="25">
        <v>2069286</v>
      </c>
      <c r="L33" s="25">
        <v>2080569</v>
      </c>
      <c r="M33" s="25">
        <v>2153270</v>
      </c>
      <c r="N33" s="25">
        <v>2312848</v>
      </c>
      <c r="O33" s="26">
        <f>1365625+546251+546251+282331+49103</f>
        <v>2789561</v>
      </c>
      <c r="P33" s="26">
        <v>3313575</v>
      </c>
      <c r="Q33" s="25">
        <v>3872953</v>
      </c>
      <c r="R33" s="27">
        <v>5071531</v>
      </c>
      <c r="S33" s="25">
        <v>5996125</v>
      </c>
      <c r="T33" s="25">
        <v>6142981</v>
      </c>
      <c r="U33" s="25">
        <v>6142981</v>
      </c>
      <c r="V33" s="25">
        <v>5528682</v>
      </c>
      <c r="W33" s="25">
        <v>5227354</v>
      </c>
      <c r="X33" s="25">
        <v>5325886</v>
      </c>
      <c r="Y33" s="25">
        <v>5325886</v>
      </c>
      <c r="Z33" s="25">
        <v>5405242</v>
      </c>
    </row>
    <row r="34" spans="1:26" ht="12.75" customHeight="1">
      <c r="A34" s="3" t="s">
        <v>44</v>
      </c>
      <c r="B34" s="32" t="s">
        <v>42</v>
      </c>
      <c r="C34" s="33" t="s">
        <v>42</v>
      </c>
      <c r="D34" s="32" t="s">
        <v>42</v>
      </c>
      <c r="E34" s="32" t="s">
        <v>42</v>
      </c>
      <c r="F34" s="32" t="s">
        <v>42</v>
      </c>
      <c r="G34" s="25">
        <v>1118305</v>
      </c>
      <c r="H34" s="25">
        <v>1911949</v>
      </c>
      <c r="I34" s="25">
        <v>1834438</v>
      </c>
      <c r="J34" s="25">
        <v>2299774</v>
      </c>
      <c r="K34" s="25">
        <v>2482943</v>
      </c>
      <c r="L34" s="25">
        <v>2802550</v>
      </c>
      <c r="M34" s="25">
        <v>3368239</v>
      </c>
      <c r="N34" s="25">
        <v>3600113</v>
      </c>
      <c r="O34" s="26">
        <f>2089676+835870+835870+430129+45788</f>
        <v>4237333</v>
      </c>
      <c r="P34" s="26">
        <v>5012057</v>
      </c>
      <c r="Q34" s="25">
        <v>5313377</v>
      </c>
      <c r="R34" s="27">
        <v>6192540</v>
      </c>
      <c r="S34" s="25">
        <v>6639195</v>
      </c>
      <c r="T34" s="25">
        <v>6900590</v>
      </c>
      <c r="U34" s="25">
        <v>7138987</v>
      </c>
      <c r="V34" s="25">
        <v>6425088</v>
      </c>
      <c r="W34" s="25">
        <v>6525711</v>
      </c>
      <c r="X34" s="25">
        <v>7013917</v>
      </c>
      <c r="Y34" s="25">
        <v>7013917</v>
      </c>
      <c r="Z34" s="25">
        <v>7362077</v>
      </c>
    </row>
    <row r="35" spans="1:26" ht="12.75" customHeight="1">
      <c r="A35" s="3" t="s">
        <v>45</v>
      </c>
      <c r="B35" s="25">
        <v>17925726</v>
      </c>
      <c r="C35" s="26">
        <v>19851118</v>
      </c>
      <c r="D35" s="25">
        <v>21656242</v>
      </c>
      <c r="E35" s="25">
        <v>22718820</v>
      </c>
      <c r="F35" s="25">
        <v>23042696</v>
      </c>
      <c r="G35" s="25">
        <v>24155436</v>
      </c>
      <c r="H35" s="25">
        <v>26852369</v>
      </c>
      <c r="I35" s="25">
        <v>28812640</v>
      </c>
      <c r="J35" s="25">
        <v>28704545</v>
      </c>
      <c r="K35" s="25">
        <v>26331178</v>
      </c>
      <c r="L35" s="25">
        <v>28097536</v>
      </c>
      <c r="M35" s="25">
        <v>29067317</v>
      </c>
      <c r="N35" s="25">
        <v>31137379</v>
      </c>
      <c r="O35" s="26">
        <f>18121805+7248719+7248719+3732437+493444</f>
        <v>36845124</v>
      </c>
      <c r="P35" s="26">
        <v>39504585</v>
      </c>
      <c r="Q35" s="25">
        <v>43502480</v>
      </c>
      <c r="R35" s="27">
        <v>48869864</v>
      </c>
      <c r="S35" s="25">
        <v>50294337</v>
      </c>
      <c r="T35" s="25">
        <v>52826274</v>
      </c>
      <c r="U35" s="25">
        <v>52826274</v>
      </c>
      <c r="V35" s="25">
        <v>47543648</v>
      </c>
      <c r="W35" s="25">
        <v>44952394</v>
      </c>
      <c r="X35" s="25">
        <v>45799718</v>
      </c>
      <c r="Y35" s="25">
        <v>45799718</v>
      </c>
      <c r="Z35" s="25">
        <v>46482134</v>
      </c>
    </row>
    <row r="36" spans="1:26" ht="12.75" customHeight="1">
      <c r="A36" s="3" t="s">
        <v>46</v>
      </c>
      <c r="B36" s="25">
        <v>1087583</v>
      </c>
      <c r="C36" s="26">
        <v>1190357</v>
      </c>
      <c r="D36" s="25">
        <v>1382091</v>
      </c>
      <c r="E36" s="25">
        <v>1555818</v>
      </c>
      <c r="F36" s="25">
        <v>1505746</v>
      </c>
      <c r="G36" s="25">
        <v>1802753</v>
      </c>
      <c r="H36" s="25">
        <v>1894515</v>
      </c>
      <c r="I36" s="25">
        <v>1947483</v>
      </c>
      <c r="J36" s="25">
        <v>1916427</v>
      </c>
      <c r="K36" s="25">
        <v>1834914</v>
      </c>
      <c r="L36" s="25">
        <v>2071091</v>
      </c>
      <c r="M36" s="25">
        <v>2123186</v>
      </c>
      <c r="N36" s="25">
        <v>2273557</v>
      </c>
      <c r="O36" s="26">
        <f>1328159+532493+532493+271645+43770</f>
        <v>2708560</v>
      </c>
      <c r="P36" s="26">
        <v>3266934</v>
      </c>
      <c r="Q36" s="25">
        <v>3548546</v>
      </c>
      <c r="R36" s="27">
        <v>4048436</v>
      </c>
      <c r="S36" s="25">
        <v>4430726</v>
      </c>
      <c r="T36" s="25">
        <v>4657469</v>
      </c>
      <c r="U36" s="25">
        <v>4727065</v>
      </c>
      <c r="V36" s="25">
        <v>4254359</v>
      </c>
      <c r="W36" s="25">
        <v>4154091</v>
      </c>
      <c r="X36" s="25">
        <v>4232393</v>
      </c>
      <c r="Y36" s="25">
        <v>4232393</v>
      </c>
      <c r="Z36" s="25">
        <v>4407184</v>
      </c>
    </row>
    <row r="37" spans="1:26" ht="12.75" customHeight="1">
      <c r="A37" s="1" t="s">
        <v>31</v>
      </c>
      <c r="B37" s="25">
        <f aca="true" t="shared" si="1" ref="B37:W37">SUM(B24:B36)</f>
        <v>35960275</v>
      </c>
      <c r="C37" s="26">
        <f t="shared" si="1"/>
        <v>39560139</v>
      </c>
      <c r="D37" s="25">
        <f t="shared" si="1"/>
        <v>43345243</v>
      </c>
      <c r="E37" s="25">
        <f t="shared" si="1"/>
        <v>47782000</v>
      </c>
      <c r="F37" s="25">
        <f t="shared" si="1"/>
        <v>50289550</v>
      </c>
      <c r="G37" s="25">
        <f t="shared" si="1"/>
        <v>56336210</v>
      </c>
      <c r="H37" s="25">
        <f t="shared" si="1"/>
        <v>61516649</v>
      </c>
      <c r="I37" s="25">
        <f t="shared" si="1"/>
        <v>65161118</v>
      </c>
      <c r="J37" s="25">
        <f t="shared" si="1"/>
        <v>66819393</v>
      </c>
      <c r="K37" s="25">
        <f t="shared" si="1"/>
        <v>64287880</v>
      </c>
      <c r="L37" s="25">
        <f t="shared" si="1"/>
        <v>68542239</v>
      </c>
      <c r="M37" s="25">
        <f t="shared" si="1"/>
        <v>72138441</v>
      </c>
      <c r="N37" s="25">
        <f t="shared" si="1"/>
        <v>77765197</v>
      </c>
      <c r="O37" s="25">
        <f t="shared" si="1"/>
        <v>93153690</v>
      </c>
      <c r="P37" s="26">
        <f t="shared" si="1"/>
        <v>105779951</v>
      </c>
      <c r="Q37" s="25">
        <f t="shared" si="1"/>
        <v>120033332</v>
      </c>
      <c r="R37" s="27">
        <f t="shared" si="1"/>
        <v>140302500</v>
      </c>
      <c r="S37" s="25">
        <f t="shared" si="1"/>
        <v>148878754</v>
      </c>
      <c r="T37" s="25">
        <f t="shared" si="1"/>
        <v>157234995</v>
      </c>
      <c r="U37" s="25">
        <f t="shared" si="1"/>
        <v>157322288</v>
      </c>
      <c r="V37" s="25">
        <f t="shared" si="1"/>
        <v>141590057</v>
      </c>
      <c r="W37" s="25">
        <f t="shared" si="1"/>
        <v>134455440</v>
      </c>
      <c r="X37" s="25">
        <f>SUM(X24:X36)</f>
        <v>137878230</v>
      </c>
      <c r="Y37" s="25">
        <f>SUM(Y24:Y36)</f>
        <v>137878230</v>
      </c>
      <c r="Z37" s="25">
        <f>SUM(Z24:Z36)</f>
        <v>140663960</v>
      </c>
    </row>
    <row r="38" spans="1:26" ht="12.75" customHeight="1">
      <c r="A38" s="1"/>
      <c r="B38" s="5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9"/>
      <c r="P38" s="29"/>
      <c r="Q38" s="5"/>
      <c r="R38" s="30"/>
      <c r="S38" s="5"/>
      <c r="T38" s="5"/>
      <c r="U38" s="6"/>
      <c r="V38" s="1"/>
      <c r="W38" s="1"/>
      <c r="X38" s="25"/>
      <c r="Y38" s="25"/>
      <c r="Z38" s="25"/>
    </row>
    <row r="39" spans="1:26" ht="12.75" customHeight="1" thickBot="1">
      <c r="A39" s="1" t="s">
        <v>47</v>
      </c>
      <c r="B39" s="25">
        <f aca="true" t="shared" si="2" ref="B39:V39">SUM(B20+B37)</f>
        <v>325211383</v>
      </c>
      <c r="C39" s="26">
        <f t="shared" si="2"/>
        <v>337753391</v>
      </c>
      <c r="D39" s="25">
        <f t="shared" si="2"/>
        <v>372521082</v>
      </c>
      <c r="E39" s="25">
        <f t="shared" si="2"/>
        <v>407420398</v>
      </c>
      <c r="F39" s="25">
        <f t="shared" si="2"/>
        <v>426484615</v>
      </c>
      <c r="G39" s="25">
        <f t="shared" si="2"/>
        <v>468980370</v>
      </c>
      <c r="H39" s="25">
        <f t="shared" si="2"/>
        <v>506739609</v>
      </c>
      <c r="I39" s="25">
        <f t="shared" si="2"/>
        <v>543394473</v>
      </c>
      <c r="J39" s="25">
        <f t="shared" si="2"/>
        <v>555998804</v>
      </c>
      <c r="K39" s="25">
        <f t="shared" si="2"/>
        <v>522227757</v>
      </c>
      <c r="L39" s="25">
        <f t="shared" si="2"/>
        <v>552371907</v>
      </c>
      <c r="M39" s="25">
        <f t="shared" si="2"/>
        <v>572703940</v>
      </c>
      <c r="N39" s="25">
        <f t="shared" si="2"/>
        <v>601494232</v>
      </c>
      <c r="O39" s="25">
        <f t="shared" si="2"/>
        <v>661027797</v>
      </c>
      <c r="P39" s="26">
        <f t="shared" si="2"/>
        <v>727339193</v>
      </c>
      <c r="Q39" s="25">
        <f t="shared" si="2"/>
        <v>775231738</v>
      </c>
      <c r="R39" s="34">
        <f t="shared" si="2"/>
        <v>851093278</v>
      </c>
      <c r="S39" s="25">
        <f t="shared" si="2"/>
        <v>901134413</v>
      </c>
      <c r="T39" s="25">
        <f t="shared" si="2"/>
        <v>948678394</v>
      </c>
      <c r="U39" s="25">
        <f t="shared" si="2"/>
        <v>968803555</v>
      </c>
      <c r="V39" s="35">
        <f t="shared" si="2"/>
        <v>871363198</v>
      </c>
      <c r="W39" s="35">
        <f>SUM(W20+W37)</f>
        <v>831706164</v>
      </c>
      <c r="X39" s="35">
        <f>SUM(X20+X37)</f>
        <v>855729163</v>
      </c>
      <c r="Y39" s="35">
        <f>SUM(Y20+Y37)</f>
        <v>856729163</v>
      </c>
      <c r="Z39" s="35">
        <f>SUM(Z20+Z37)</f>
        <v>877240841</v>
      </c>
    </row>
    <row r="40" spans="1:26" ht="12.75" customHeight="1" thickTop="1">
      <c r="A40" s="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"/>
      <c r="V40" s="1"/>
      <c r="W40" s="1"/>
      <c r="X40" s="1"/>
      <c r="Y40" s="1"/>
      <c r="Z40" s="1"/>
    </row>
    <row r="41" spans="1:26" ht="12.75" customHeight="1">
      <c r="A41" s="1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/>
      <c r="V41" s="1"/>
      <c r="W41" s="1"/>
      <c r="X41" s="1"/>
      <c r="Y41" s="1"/>
      <c r="Z41" s="1"/>
    </row>
    <row r="42" spans="1:26" ht="12.75" customHeight="1">
      <c r="A42" s="1" t="s">
        <v>50</v>
      </c>
      <c r="B42" s="5"/>
      <c r="C42" s="5"/>
      <c r="D42" s="5"/>
      <c r="E42" s="5"/>
      <c r="F42" s="5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1"/>
      <c r="W42" s="1"/>
      <c r="X42" s="1"/>
      <c r="Y42" s="1"/>
      <c r="Z42" s="1"/>
    </row>
    <row r="43" spans="1:26" ht="12.75" customHeight="1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/>
      <c r="V43" s="1"/>
      <c r="W43" s="1"/>
      <c r="X43" s="1"/>
      <c r="Y43" s="1"/>
      <c r="Z43" s="1"/>
    </row>
    <row r="44" spans="1:26" ht="12.75" customHeight="1">
      <c r="A44" s="1" t="s">
        <v>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/>
      <c r="V44" s="1"/>
      <c r="W44" s="1"/>
      <c r="X44" s="1"/>
      <c r="Y44" s="1"/>
      <c r="Z44" s="1"/>
    </row>
    <row r="45" spans="1:26" ht="12.75" customHeight="1">
      <c r="A45" s="3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1"/>
      <c r="W45" s="1"/>
      <c r="X45" s="1"/>
      <c r="Y45" s="1"/>
      <c r="Z45" s="1"/>
    </row>
    <row r="46" spans="1:26" ht="12.75" customHeight="1">
      <c r="A46" s="1" t="s">
        <v>56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</row>
    <row r="47" spans="1:26" ht="12.75" customHeight="1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</row>
    <row r="48" spans="1:26" ht="12.75" customHeight="1">
      <c r="A48" s="1" t="s">
        <v>53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"/>
      <c r="V50" s="1"/>
      <c r="W50" s="1"/>
      <c r="X50" s="1"/>
      <c r="Y50" s="1"/>
      <c r="Z50" s="1"/>
    </row>
    <row r="51" spans="2:26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"/>
      <c r="V53" s="1"/>
      <c r="W53" s="1"/>
      <c r="X53" s="1"/>
      <c r="Y53" s="1"/>
      <c r="Z53" s="1"/>
    </row>
    <row r="54" spans="1:26" ht="12.75" customHeight="1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  <c r="V110" s="1"/>
      <c r="W110" s="1"/>
      <c r="X110" s="1"/>
      <c r="Y110" s="1"/>
      <c r="Z110" s="1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printOptions/>
  <pageMargins left="1.2" right="0.25" top="1" bottom="0.3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2007-09-05T13:39:42Z</cp:lastPrinted>
  <dcterms:created xsi:type="dcterms:W3CDTF">2002-09-27T14:14:13Z</dcterms:created>
  <dcterms:modified xsi:type="dcterms:W3CDTF">2007-10-26T15:21:21Z</dcterms:modified>
  <cp:category/>
  <cp:version/>
  <cp:contentType/>
  <cp:contentStatus/>
</cp:coreProperties>
</file>