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60" windowWidth="15480" windowHeight="7905" activeTab="0"/>
  </bookViews>
  <sheets>
    <sheet name="Financial Aid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<sst xmlns="http://schemas.openxmlformats.org/spreadsheetml/2006/main" count="171" uniqueCount="119">
  <si>
    <t>Charles Gallagher</t>
  </si>
  <si>
    <t>Marguerite</t>
  </si>
  <si>
    <t>Student Financial</t>
  </si>
  <si>
    <t>Scholarship Program</t>
  </si>
  <si>
    <t>Assistance  Program</t>
  </si>
  <si>
    <t>Totals</t>
  </si>
  <si>
    <t>Students</t>
  </si>
  <si>
    <t>Dollars</t>
  </si>
  <si>
    <t>Cottey College</t>
  </si>
  <si>
    <t>Wentworth Military Academy</t>
  </si>
  <si>
    <t>"Bright Flight"</t>
  </si>
  <si>
    <t>Ross Barnett Memorial</t>
  </si>
  <si>
    <t>Missouri College</t>
  </si>
  <si>
    <t>Guarantee Program</t>
  </si>
  <si>
    <t>TABLE 26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</si>
  <si>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</si>
  <si>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</si>
  <si>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</si>
  <si>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</si>
  <si>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</si>
  <si>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</si>
  <si>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</si>
  <si>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</si>
  <si>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</si>
  <si>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</si>
  <si>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</si>
  <si>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</si>
  <si>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</si>
  <si>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</si>
  <si>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</si>
  <si>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</si>
  <si>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</si>
  <si>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</si>
  <si>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 xml:space="preserve">METRO CC </t>
  </si>
  <si>
    <t>MINERAL AREA</t>
  </si>
  <si>
    <t>MOBERLY</t>
  </si>
  <si>
    <t>NORTH CENTRAL</t>
  </si>
  <si>
    <t>OZARKS TECH.</t>
  </si>
  <si>
    <t>STATE FAIR</t>
  </si>
  <si>
    <t>ST. CHARLES</t>
  </si>
  <si>
    <t xml:space="preserve">ST. LOUIS CC </t>
  </si>
  <si>
    <t>THREE RIVERS</t>
  </si>
  <si>
    <t>PUBLIC INSTITUTION TOTAL</t>
  </si>
  <si>
    <t>NOTE: Student count can contain some duplication due to student transfers during the academic year.</t>
  </si>
  <si>
    <t>SOURCE:  DHE Financial Assistance and Outreach</t>
  </si>
  <si>
    <t>TABLE 27</t>
  </si>
  <si>
    <t>Charles Gallagher Student</t>
  </si>
  <si>
    <t>Marguerite Ross Barnett</t>
  </si>
  <si>
    <t>Financial Assistance Program</t>
  </si>
  <si>
    <t>Memorial Scholarship Program</t>
  </si>
  <si>
    <t>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</si>
  <si>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</si>
  <si>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</si>
  <si>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</si>
  <si>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</si>
  <si>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</si>
  <si>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</si>
  <si>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</si>
  <si>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</si>
  <si>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</si>
  <si>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</si>
  <si>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</si>
  <si>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</si>
  <si>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</si>
  <si>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 xml:space="preserve">PARK 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</si>
  <si>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</si>
  <si>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</si>
  <si>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</si>
  <si>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</si>
  <si>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</si>
  <si>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</si>
  <si>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</si>
  <si>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</si>
  <si>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</si>
  <si>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</si>
  <si>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TABLE 28</t>
  </si>
  <si>
    <t>AND VOCATIONAL/TECHNICAL INSTITUTIONS</t>
  </si>
  <si>
    <t>PRIVATE NOT-FOR-PROFIT ASSOCIATE'S COLLEGES</t>
  </si>
  <si>
    <t>LESTER L. COX HOSPITAL-NURSING</t>
  </si>
  <si>
    <t>RANKEN TECHNICAL COLLEGE</t>
  </si>
  <si>
    <t>PRIVATE NOT-FOR-PROFIT SPECIALIZED (OTHER HEALTH PROFESSIONS)</t>
  </si>
  <si>
    <t>CLEVELAND CHIROPRACTIC</t>
  </si>
  <si>
    <t>JEWISH HOSPITAL-NURSING</t>
  </si>
  <si>
    <t>RESEARCH COLLEGE-NURSING</t>
  </si>
  <si>
    <t>SOUTHEAST MO. HOSP.- NURSING</t>
  </si>
  <si>
    <t>ST. LOUIS COLLEGE OF PHARMACY</t>
  </si>
  <si>
    <t>ST. LUKE'S COLLEGE</t>
  </si>
  <si>
    <t>PRIVATE NOT-FOR-PROFIT SPECIALIZED (ART, MUSIC, DESIGN)</t>
  </si>
  <si>
    <t>KANSAS CITY ART INSTITUTE</t>
  </si>
  <si>
    <t>SCHOOLS SPECIALIZING IN VOCATIONAL AND TECHNICAL EDUCATION</t>
  </si>
  <si>
    <t>BOONSLICK AREA VO-TECH</t>
  </si>
  <si>
    <t>CAPE GIRARDEAU AREA VO-TECH</t>
  </si>
  <si>
    <t>COLUMBIA AREA VO-TECH</t>
  </si>
  <si>
    <t>FOUR RIVERS AREA VO-TECH</t>
  </si>
  <si>
    <t>FRANKLIN TECHNOLOGY CENTER</t>
  </si>
  <si>
    <t>GIBSON TECHNICAL CENTER</t>
  </si>
  <si>
    <t>HANNIBAL AREA VO-TECH</t>
  </si>
  <si>
    <t>HILLYARD TECHNICAL CENTER</t>
  </si>
  <si>
    <t>NICHOLS CAREER CENTER</t>
  </si>
  <si>
    <t>PIKE-LINCOLN COUNTY VO-TECH</t>
  </si>
  <si>
    <t>POPLAR BLUFF VO-TECH</t>
  </si>
  <si>
    <t>SALINE COUNTY CAREER CENTER</t>
  </si>
  <si>
    <t>WAYNESVILLE AREA VO-TECH</t>
  </si>
  <si>
    <t>MISSOURI STATE</t>
  </si>
  <si>
    <t>MSU-WEST PLAINS</t>
  </si>
  <si>
    <t>ELDON CAREER CENTER</t>
  </si>
  <si>
    <t>LEBANON TECNOLOGY / CAREER</t>
  </si>
  <si>
    <t>LEX LARAY TECHNICAL INST.</t>
  </si>
  <si>
    <t>SIKESTON CAREER /TECHNOLOGY CENTER</t>
  </si>
  <si>
    <t>TEXAS COUNTY TECHNICAL INST.</t>
  </si>
  <si>
    <t>ROLLA TECHNICAL INST.</t>
  </si>
  <si>
    <t>PROPRIETARY / TECHNICAL TOTAL</t>
  </si>
  <si>
    <t>GRAND TOTAL</t>
  </si>
  <si>
    <t>PUBLIC / INDEPENDENT TOTAL</t>
  </si>
  <si>
    <t>PRIVATE NOT-FOR PROFIT (INDEPENDENT) TOTAL</t>
  </si>
  <si>
    <t xml:space="preserve">MISSOURI GRANT AND SCHOLARSHIP PROGRAMS, 2006-2007 PAYMENT TABLE FOR STUDENTS ENROLLED IN PUBLIC INSTITUTIONS </t>
  </si>
  <si>
    <t xml:space="preserve">MISSOURI GRANT AND SCHOLARSHIP PROGRAMS, 2006-2007 PAYMENT TABLE FOR STUDENTS ENROLLED IN PRIVATE NOT-FOR-PROFIT (INDEPENDENT) INSTITUTIONS </t>
  </si>
  <si>
    <t xml:space="preserve">MISSOURI GRANT AND SCHOLARSHIP PROGRAMS, 2006-2007 PAYMENT TABLE FOR STUDENTS ENROLLED IN PRIVATE NOT-FOR-PROFIT AND PRIVATE FOR-PROFIT ASSOCIATE'S, SPECIALIZED, </t>
  </si>
  <si>
    <t>UCM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</si>
</sst>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dddd\,\ mmmm\ dd\,\ yyyy"/>
    <numFmt numFmtId="167" formatCode="&quot;$&quot;#,##0"/>
    <numFmt numFmtId="168" formatCode="[$-409]mmmm\ d\,\ yyyy;@"/>
    <numFmt numFmtId="169" formatCode="&quot;$&quot;#,##0.0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168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 quotePrefix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/>
    </xf>
    <xf numFmtId="167" fontId="4" fillId="0" borderId="3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64" fontId="4" fillId="0" borderId="3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 quotePrefix="1">
      <alignment horizontal="center"/>
    </xf>
    <xf numFmtId="3" fontId="4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Fill="1" applyBorder="1" applyAlignment="1">
      <alignment/>
    </xf>
    <xf numFmtId="0" fontId="4" fillId="0" borderId="6" xfId="0" applyNumberFormat="1" applyFont="1" applyAlignment="1">
      <alignment/>
    </xf>
    <xf numFmtId="0" fontId="4" fillId="0" borderId="6" xfId="0" applyNumberFormat="1" applyFont="1" applyAlignment="1">
      <alignment horizontal="centerContinuous"/>
    </xf>
    <xf numFmtId="0" fontId="4" fillId="0" borderId="6" xfId="0" applyFont="1" applyAlignment="1">
      <alignment/>
    </xf>
    <xf numFmtId="0" fontId="4" fillId="0" borderId="0" xfId="0" applyNumberFormat="1" applyFont="1" applyAlignment="1">
      <alignment horizontal="center"/>
    </xf>
    <xf numFmtId="0" fontId="6" fillId="2" borderId="7" xfId="0" applyFont="1" applyFill="1" applyAlignment="1">
      <alignment/>
    </xf>
    <xf numFmtId="167" fontId="4" fillId="0" borderId="3" xfId="0" applyNumberFormat="1" applyFont="1" applyBorder="1" applyAlignment="1">
      <alignment/>
    </xf>
    <xf numFmtId="167" fontId="4" fillId="0" borderId="5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167" fontId="4" fillId="0" borderId="6" xfId="0" applyNumberFormat="1" applyFont="1" applyAlignment="1">
      <alignment horizontal="centerContinuous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wrapText="1"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67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5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7" xfId="0" applyNumberFormat="1" applyFont="1" applyAlignment="1">
      <alignment/>
    </xf>
    <xf numFmtId="167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7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Continuous"/>
    </xf>
    <xf numFmtId="167" fontId="4" fillId="0" borderId="14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 horizontal="centerContinuous"/>
    </xf>
    <xf numFmtId="3" fontId="4" fillId="0" borderId="9" xfId="0" applyNumberFormat="1" applyFont="1" applyFill="1" applyBorder="1" applyAlignment="1">
      <alignment/>
    </xf>
    <xf numFmtId="167" fontId="4" fillId="0" borderId="9" xfId="0" applyNumberFormat="1" applyFont="1" applyFill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4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0" borderId="18" xfId="0" applyFont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1" fontId="4" fillId="0" borderId="3" xfId="0" applyNumberFormat="1" applyFont="1" applyBorder="1" applyAlignment="1">
      <alignment/>
    </xf>
    <xf numFmtId="167" fontId="4" fillId="0" borderId="19" xfId="0" applyNumberFormat="1" applyFont="1" applyFill="1" applyBorder="1" applyAlignment="1">
      <alignment/>
    </xf>
    <xf numFmtId="167" fontId="4" fillId="0" borderId="19" xfId="0" applyNumberFormat="1" applyFont="1" applyFill="1" applyBorder="1" applyAlignment="1">
      <alignment horizontal="center"/>
    </xf>
    <xf numFmtId="167" fontId="4" fillId="0" borderId="19" xfId="0" applyNumberFormat="1" applyFont="1" applyBorder="1" applyAlignment="1">
      <alignment/>
    </xf>
    <xf numFmtId="167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167" fontId="4" fillId="0" borderId="3" xfId="0" applyNumberFormat="1" applyFont="1" applyBorder="1" applyAlignment="1">
      <alignment/>
    </xf>
    <xf numFmtId="167" fontId="4" fillId="0" borderId="3" xfId="0" applyNumberFormat="1" applyFont="1" applyBorder="1" applyAlignment="1">
      <alignment horizontal="right"/>
    </xf>
    <xf numFmtId="3" fontId="4" fillId="0" borderId="21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2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167" fontId="4" fillId="0" borderId="3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167" fontId="4" fillId="0" borderId="19" xfId="0" applyNumberFormat="1" applyFont="1" applyBorder="1" applyAlignment="1">
      <alignment horizontal="center"/>
    </xf>
    <xf numFmtId="167" fontId="4" fillId="0" borderId="19" xfId="0" applyNumberFormat="1" applyFont="1" applyBorder="1" applyAlignment="1">
      <alignment horizontal="right"/>
    </xf>
    <xf numFmtId="167" fontId="4" fillId="0" borderId="19" xfId="0" applyNumberFormat="1" applyFont="1" applyFill="1" applyBorder="1" applyAlignment="1">
      <alignment/>
    </xf>
    <xf numFmtId="167" fontId="4" fillId="0" borderId="19" xfId="0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167" fontId="4" fillId="0" borderId="23" xfId="0" applyNumberFormat="1" applyFont="1" applyBorder="1" applyAlignment="1">
      <alignment/>
    </xf>
    <xf numFmtId="167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7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167" fontId="4" fillId="0" borderId="24" xfId="0" applyNumberFormat="1" applyFont="1" applyFill="1" applyBorder="1" applyAlignment="1">
      <alignment/>
    </xf>
    <xf numFmtId="167" fontId="4" fillId="0" borderId="26" xfId="0" applyNumberFormat="1" applyFont="1" applyBorder="1" applyAlignment="1">
      <alignment/>
    </xf>
    <xf numFmtId="3" fontId="6" fillId="2" borderId="25" xfId="0" applyNumberFormat="1" applyFont="1" applyFill="1" applyBorder="1" applyAlignment="1">
      <alignment/>
    </xf>
    <xf numFmtId="0" fontId="4" fillId="0" borderId="3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6" fillId="2" borderId="25" xfId="0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7" fontId="4" fillId="0" borderId="28" xfId="0" applyNumberFormat="1" applyFont="1" applyBorder="1" applyAlignment="1">
      <alignment/>
    </xf>
    <xf numFmtId="167" fontId="4" fillId="0" borderId="29" xfId="0" applyNumberFormat="1" applyFont="1" applyBorder="1" applyAlignment="1">
      <alignment/>
    </xf>
    <xf numFmtId="167" fontId="4" fillId="0" borderId="30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167" fontId="4" fillId="0" borderId="31" xfId="0" applyNumberFormat="1" applyFont="1" applyBorder="1" applyAlignment="1">
      <alignment/>
    </xf>
    <xf numFmtId="167" fontId="4" fillId="0" borderId="32" xfId="0" applyNumberFormat="1" applyFont="1" applyBorder="1" applyAlignment="1">
      <alignment/>
    </xf>
    <xf numFmtId="0" fontId="4" fillId="0" borderId="6" xfId="0" applyNumberFormat="1" applyFont="1" applyBorder="1" applyAlignment="1">
      <alignment horizontal="centerContinuous"/>
    </xf>
    <xf numFmtId="0" fontId="4" fillId="0" borderId="3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1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5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19" xfId="0" applyFont="1" applyFill="1" applyBorder="1" applyAlignment="1" quotePrefix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view="pageBreakPreview" zoomScaleSheetLayoutView="100" workbookViewId="0" topLeftCell="E1">
      <selection activeCell="M20" sqref="M20"/>
    </sheetView>
  </sheetViews>
  <sheetFormatPr defaultColWidth="9.140625" defaultRowHeight="12.75"/>
  <cols>
    <col min="1" max="1" width="40.00390625" style="1" customWidth="1"/>
    <col min="2" max="3" width="8.7109375" style="1" customWidth="1"/>
    <col min="4" max="4" width="11.7109375" style="1" customWidth="1"/>
    <col min="5" max="7" width="8.7109375" style="29" customWidth="1"/>
    <col min="8" max="8" width="11.7109375" style="1" customWidth="1"/>
    <col min="9" max="10" width="10.7109375" style="29" customWidth="1"/>
    <col min="11" max="11" width="10.8515625" style="1" customWidth="1"/>
    <col min="12" max="14" width="9.28125" style="29" customWidth="1"/>
    <col min="15" max="15" width="10.7109375" style="1" customWidth="1"/>
    <col min="16" max="16" width="9.7109375" style="29" customWidth="1"/>
    <col min="17" max="17" width="11.7109375" style="1" customWidth="1"/>
    <col min="18" max="16384" width="9.140625" style="1" customWidth="1"/>
  </cols>
  <sheetData>
    <row r="1" spans="1:17" ht="11.25">
      <c r="A1" s="7" t="s">
        <v>14</v>
      </c>
      <c r="B1" s="8"/>
      <c r="C1" s="8"/>
      <c r="D1" s="8"/>
      <c r="E1" s="30"/>
      <c r="F1" s="30"/>
      <c r="G1" s="30"/>
      <c r="H1" s="8"/>
      <c r="I1" s="30"/>
      <c r="J1" s="30"/>
      <c r="K1" s="8"/>
      <c r="L1" s="30"/>
      <c r="M1" s="30"/>
      <c r="N1" s="30"/>
      <c r="O1" s="8"/>
      <c r="P1" s="33"/>
      <c r="Q1" s="7"/>
    </row>
    <row r="2" spans="1:17" ht="12" thickBot="1">
      <c r="A2" s="10" t="s">
        <v>115</v>
      </c>
      <c r="B2" s="11"/>
      <c r="C2" s="11"/>
      <c r="D2" s="12"/>
      <c r="E2" s="31"/>
      <c r="F2" s="31"/>
      <c r="G2" s="31"/>
      <c r="H2" s="12"/>
      <c r="I2" s="31"/>
      <c r="J2" s="31"/>
      <c r="K2" s="12"/>
      <c r="L2" s="31"/>
      <c r="M2" s="31"/>
      <c r="N2" s="31"/>
      <c r="O2" s="12"/>
      <c r="P2" s="34"/>
      <c r="Q2" s="13"/>
    </row>
    <row r="3" spans="1:17" ht="12" thickTop="1">
      <c r="A3" s="2"/>
      <c r="B3" s="162"/>
      <c r="C3" s="163"/>
      <c r="D3" s="164"/>
      <c r="E3" s="162" t="s">
        <v>0</v>
      </c>
      <c r="F3" s="163"/>
      <c r="G3" s="163"/>
      <c r="H3" s="164"/>
      <c r="I3" s="162" t="s">
        <v>1</v>
      </c>
      <c r="J3" s="163"/>
      <c r="K3" s="164"/>
      <c r="L3" s="162"/>
      <c r="M3" s="163"/>
      <c r="N3" s="163"/>
      <c r="O3" s="164"/>
      <c r="P3" s="168"/>
      <c r="Q3" s="169"/>
    </row>
    <row r="4" spans="1:17" ht="11.25">
      <c r="A4" s="2"/>
      <c r="B4" s="165" t="s">
        <v>10</v>
      </c>
      <c r="C4" s="166"/>
      <c r="D4" s="167"/>
      <c r="E4" s="165" t="s">
        <v>2</v>
      </c>
      <c r="F4" s="166"/>
      <c r="G4" s="166"/>
      <c r="H4" s="167"/>
      <c r="I4" s="159" t="s">
        <v>11</v>
      </c>
      <c r="J4" s="160"/>
      <c r="K4" s="161"/>
      <c r="L4" s="165" t="s">
        <v>12</v>
      </c>
      <c r="M4" s="166"/>
      <c r="N4" s="166"/>
      <c r="O4" s="167"/>
      <c r="P4" s="170"/>
      <c r="Q4" s="171"/>
    </row>
    <row r="5" spans="1:17" ht="11.25">
      <c r="A5" s="2"/>
      <c r="B5" s="154" t="s">
        <v>3</v>
      </c>
      <c r="C5" s="155"/>
      <c r="D5" s="156"/>
      <c r="E5" s="154" t="s">
        <v>4</v>
      </c>
      <c r="F5" s="155"/>
      <c r="G5" s="155"/>
      <c r="H5" s="156"/>
      <c r="I5" s="154" t="s">
        <v>3</v>
      </c>
      <c r="J5" s="155"/>
      <c r="K5" s="156"/>
      <c r="L5" s="154" t="s">
        <v>13</v>
      </c>
      <c r="M5" s="155"/>
      <c r="N5" s="155"/>
      <c r="O5" s="156"/>
      <c r="P5" s="157" t="s">
        <v>5</v>
      </c>
      <c r="Q5" s="158"/>
    </row>
    <row r="6" spans="1:17" ht="12" thickBot="1">
      <c r="A6" s="3"/>
      <c r="B6" s="37" t="s">
        <v>6</v>
      </c>
      <c r="C6" s="37"/>
      <c r="D6" s="37" t="s">
        <v>7</v>
      </c>
      <c r="E6" s="36" t="s">
        <v>6</v>
      </c>
      <c r="F6" s="36"/>
      <c r="G6" s="36"/>
      <c r="H6" s="37" t="s">
        <v>7</v>
      </c>
      <c r="I6" s="36" t="s">
        <v>6</v>
      </c>
      <c r="J6" s="36"/>
      <c r="K6" s="37" t="s">
        <v>7</v>
      </c>
      <c r="L6" s="36" t="s">
        <v>6</v>
      </c>
      <c r="M6" s="36"/>
      <c r="N6" s="36"/>
      <c r="O6" s="37" t="s">
        <v>7</v>
      </c>
      <c r="P6" s="38" t="s">
        <v>6</v>
      </c>
      <c r="Q6" s="39" t="s">
        <v>7</v>
      </c>
    </row>
    <row r="7" spans="1:17" ht="11.25">
      <c r="A7" s="2"/>
      <c r="B7" s="100"/>
      <c r="C7" s="100"/>
      <c r="D7" s="100"/>
      <c r="E7" s="105"/>
      <c r="F7" s="102"/>
      <c r="G7" s="102"/>
      <c r="H7" s="93"/>
      <c r="I7" s="28"/>
      <c r="J7" s="28"/>
      <c r="K7" s="17"/>
      <c r="L7" s="32"/>
      <c r="M7" s="32"/>
      <c r="N7" s="32"/>
      <c r="O7" s="17"/>
      <c r="P7" s="35"/>
      <c r="Q7" s="107"/>
    </row>
    <row r="8" spans="1:17" ht="22.5">
      <c r="A8" s="24" t="s">
        <v>15</v>
      </c>
      <c r="B8" s="16"/>
      <c r="C8" s="16"/>
      <c r="D8" s="15"/>
      <c r="E8" s="28"/>
      <c r="F8" s="102"/>
      <c r="G8" s="102"/>
      <c r="H8" s="93"/>
      <c r="I8" s="28"/>
      <c r="J8" s="28"/>
      <c r="K8" s="17"/>
      <c r="L8" s="32"/>
      <c r="M8" s="32"/>
      <c r="N8" s="32"/>
      <c r="O8" s="17"/>
      <c r="P8" s="35"/>
      <c r="Q8" s="108"/>
    </row>
    <row r="9" spans="1:17" ht="11.25">
      <c r="A9" s="2"/>
      <c r="B9" s="18"/>
      <c r="C9" s="18"/>
      <c r="D9" s="18"/>
      <c r="E9" s="35"/>
      <c r="F9" s="141"/>
      <c r="G9" s="141"/>
      <c r="I9" s="28"/>
      <c r="J9" s="28"/>
      <c r="K9" s="17"/>
      <c r="L9" s="32"/>
      <c r="M9" s="32"/>
      <c r="N9" s="32"/>
      <c r="O9" s="17"/>
      <c r="P9" s="35"/>
      <c r="Q9" s="18"/>
    </row>
    <row r="10" spans="1:17" ht="11.25">
      <c r="A10" s="42" t="s">
        <v>16</v>
      </c>
      <c r="B10" s="149">
        <v>0</v>
      </c>
      <c r="C10" s="149"/>
      <c r="D10" s="109">
        <v>0</v>
      </c>
      <c r="E10" s="150">
        <v>11</v>
      </c>
      <c r="F10" s="150"/>
      <c r="G10" s="150"/>
      <c r="H10" s="109">
        <v>12750</v>
      </c>
      <c r="I10" s="151">
        <v>0</v>
      </c>
      <c r="J10" s="151"/>
      <c r="K10" s="20">
        <v>0</v>
      </c>
      <c r="L10" s="151">
        <v>12</v>
      </c>
      <c r="M10" s="151"/>
      <c r="N10" s="151"/>
      <c r="O10" s="20">
        <v>23550</v>
      </c>
      <c r="P10" s="152">
        <f aca="true" t="shared" si="0" ref="P10:P23">SUM(B10,E10,I10,L10)</f>
        <v>23</v>
      </c>
      <c r="Q10" s="109">
        <f>SUM(O10,K10,H10,D10)</f>
        <v>36300</v>
      </c>
    </row>
    <row r="11" spans="1:17" ht="11.25">
      <c r="A11" s="42" t="s">
        <v>17</v>
      </c>
      <c r="B11" s="149">
        <v>8</v>
      </c>
      <c r="C11" s="149"/>
      <c r="D11" s="109">
        <v>12000</v>
      </c>
      <c r="E11" s="150">
        <v>44</v>
      </c>
      <c r="F11" s="150"/>
      <c r="G11" s="150"/>
      <c r="H11" s="109">
        <v>50731</v>
      </c>
      <c r="I11" s="151">
        <v>0</v>
      </c>
      <c r="J11" s="151"/>
      <c r="K11" s="20">
        <v>0</v>
      </c>
      <c r="L11" s="151">
        <v>22</v>
      </c>
      <c r="M11" s="151"/>
      <c r="N11" s="151"/>
      <c r="O11" s="20">
        <v>44150</v>
      </c>
      <c r="P11" s="152">
        <f t="shared" si="0"/>
        <v>74</v>
      </c>
      <c r="Q11" s="109">
        <f aca="true" t="shared" si="1" ref="Q11:Q23">SUM(O11,K11,H11,D11)</f>
        <v>106881</v>
      </c>
    </row>
    <row r="12" spans="1:17" ht="11.25">
      <c r="A12" s="42" t="s">
        <v>18</v>
      </c>
      <c r="B12" s="149">
        <v>69</v>
      </c>
      <c r="C12" s="149"/>
      <c r="D12" s="109">
        <v>130000</v>
      </c>
      <c r="E12" s="150">
        <v>108</v>
      </c>
      <c r="F12" s="150"/>
      <c r="G12" s="150"/>
      <c r="H12" s="109">
        <v>125500</v>
      </c>
      <c r="I12" s="151">
        <v>1</v>
      </c>
      <c r="J12" s="151"/>
      <c r="K12" s="20">
        <v>1170</v>
      </c>
      <c r="L12" s="151">
        <v>65</v>
      </c>
      <c r="M12" s="151"/>
      <c r="N12" s="151"/>
      <c r="O12" s="20">
        <v>155725</v>
      </c>
      <c r="P12" s="152">
        <f t="shared" si="0"/>
        <v>243</v>
      </c>
      <c r="Q12" s="109">
        <f t="shared" si="1"/>
        <v>412395</v>
      </c>
    </row>
    <row r="13" spans="1:17" ht="11.25">
      <c r="A13" s="42" t="s">
        <v>103</v>
      </c>
      <c r="B13" s="149">
        <v>795</v>
      </c>
      <c r="C13" s="149"/>
      <c r="D13" s="109">
        <v>1506395</v>
      </c>
      <c r="E13" s="150">
        <v>158</v>
      </c>
      <c r="F13" s="150"/>
      <c r="G13" s="150"/>
      <c r="H13" s="109">
        <v>196500</v>
      </c>
      <c r="I13" s="151">
        <v>6</v>
      </c>
      <c r="J13" s="151"/>
      <c r="K13" s="20">
        <v>18095</v>
      </c>
      <c r="L13" s="151">
        <v>437</v>
      </c>
      <c r="M13" s="151"/>
      <c r="N13" s="151"/>
      <c r="O13" s="20">
        <v>994512</v>
      </c>
      <c r="P13" s="152">
        <f t="shared" si="0"/>
        <v>1396</v>
      </c>
      <c r="Q13" s="109">
        <f t="shared" si="1"/>
        <v>2715502</v>
      </c>
    </row>
    <row r="14" spans="1:17" ht="11.25">
      <c r="A14" s="42" t="s">
        <v>19</v>
      </c>
      <c r="B14" s="149">
        <v>43</v>
      </c>
      <c r="C14" s="149"/>
      <c r="D14" s="109">
        <v>78000</v>
      </c>
      <c r="E14" s="150">
        <v>124</v>
      </c>
      <c r="F14" s="150"/>
      <c r="G14" s="150"/>
      <c r="H14" s="109">
        <v>148297</v>
      </c>
      <c r="I14" s="151">
        <v>8</v>
      </c>
      <c r="J14" s="151"/>
      <c r="K14" s="20">
        <v>18657</v>
      </c>
      <c r="L14" s="151">
        <v>115</v>
      </c>
      <c r="M14" s="151"/>
      <c r="N14" s="151"/>
      <c r="O14" s="20">
        <v>266466</v>
      </c>
      <c r="P14" s="152">
        <f t="shared" si="0"/>
        <v>290</v>
      </c>
      <c r="Q14" s="109">
        <f t="shared" si="1"/>
        <v>511420</v>
      </c>
    </row>
    <row r="15" spans="1:17" ht="11.25">
      <c r="A15" s="42" t="s">
        <v>20</v>
      </c>
      <c r="B15" s="149">
        <v>85</v>
      </c>
      <c r="C15" s="149"/>
      <c r="D15" s="109">
        <v>163000</v>
      </c>
      <c r="E15" s="150">
        <v>25</v>
      </c>
      <c r="F15" s="150"/>
      <c r="G15" s="150"/>
      <c r="H15" s="109">
        <v>31379</v>
      </c>
      <c r="I15" s="151">
        <v>0</v>
      </c>
      <c r="J15" s="151"/>
      <c r="K15" s="20">
        <v>0</v>
      </c>
      <c r="L15" s="151">
        <v>165</v>
      </c>
      <c r="M15" s="151"/>
      <c r="N15" s="151"/>
      <c r="O15" s="20">
        <v>369725.36</v>
      </c>
      <c r="P15" s="152">
        <f t="shared" si="0"/>
        <v>275</v>
      </c>
      <c r="Q15" s="109">
        <f t="shared" si="1"/>
        <v>564104.36</v>
      </c>
    </row>
    <row r="16" spans="1:17" ht="11.25">
      <c r="A16" s="42" t="s">
        <v>21</v>
      </c>
      <c r="B16" s="149">
        <v>171</v>
      </c>
      <c r="C16" s="149"/>
      <c r="D16" s="109">
        <v>329000</v>
      </c>
      <c r="E16" s="150">
        <v>164</v>
      </c>
      <c r="F16" s="150"/>
      <c r="G16" s="150"/>
      <c r="H16" s="109">
        <v>195438</v>
      </c>
      <c r="I16" s="151">
        <v>3</v>
      </c>
      <c r="J16" s="151"/>
      <c r="K16" s="20">
        <v>6121.8</v>
      </c>
      <c r="L16" s="151">
        <v>216</v>
      </c>
      <c r="M16" s="151"/>
      <c r="N16" s="151"/>
      <c r="O16" s="20">
        <v>442192</v>
      </c>
      <c r="P16" s="152">
        <f t="shared" si="0"/>
        <v>554</v>
      </c>
      <c r="Q16" s="109">
        <f t="shared" si="1"/>
        <v>972751.8</v>
      </c>
    </row>
    <row r="17" spans="1:17" ht="11.25">
      <c r="A17" s="42" t="s">
        <v>22</v>
      </c>
      <c r="B17" s="149">
        <v>1306</v>
      </c>
      <c r="C17" s="149"/>
      <c r="D17" s="109">
        <v>2526021</v>
      </c>
      <c r="E17" s="150">
        <v>14</v>
      </c>
      <c r="F17" s="150"/>
      <c r="G17" s="150"/>
      <c r="H17" s="109">
        <v>19361</v>
      </c>
      <c r="I17" s="151">
        <v>0</v>
      </c>
      <c r="J17" s="151"/>
      <c r="K17" s="20">
        <v>0</v>
      </c>
      <c r="L17" s="151">
        <v>184</v>
      </c>
      <c r="M17" s="151"/>
      <c r="N17" s="151"/>
      <c r="O17" s="20">
        <v>404558</v>
      </c>
      <c r="P17" s="152">
        <f t="shared" si="0"/>
        <v>1504</v>
      </c>
      <c r="Q17" s="109">
        <f t="shared" si="1"/>
        <v>2949940</v>
      </c>
    </row>
    <row r="18" spans="1:17" ht="11.25">
      <c r="A18" s="42" t="s">
        <v>118</v>
      </c>
      <c r="B18" s="149">
        <v>168</v>
      </c>
      <c r="C18" s="149"/>
      <c r="D18" s="109">
        <v>315000</v>
      </c>
      <c r="E18" s="150">
        <v>73</v>
      </c>
      <c r="F18" s="150"/>
      <c r="G18" s="150"/>
      <c r="H18" s="109">
        <v>100500</v>
      </c>
      <c r="I18" s="151">
        <v>0</v>
      </c>
      <c r="J18" s="151"/>
      <c r="K18" s="20">
        <v>0</v>
      </c>
      <c r="L18" s="151">
        <v>182</v>
      </c>
      <c r="M18" s="151"/>
      <c r="N18" s="151"/>
      <c r="O18" s="20">
        <v>400025</v>
      </c>
      <c r="P18" s="152">
        <f t="shared" si="0"/>
        <v>423</v>
      </c>
      <c r="Q18" s="109">
        <f t="shared" si="1"/>
        <v>815525</v>
      </c>
    </row>
    <row r="19" spans="1:17" ht="11.25">
      <c r="A19" s="42" t="s">
        <v>23</v>
      </c>
      <c r="B19" s="153">
        <v>2381</v>
      </c>
      <c r="C19" s="150"/>
      <c r="D19" s="109">
        <v>4539112.97</v>
      </c>
      <c r="E19" s="150">
        <v>211</v>
      </c>
      <c r="F19" s="150"/>
      <c r="G19" s="150"/>
      <c r="H19" s="109">
        <v>280500</v>
      </c>
      <c r="I19" s="151">
        <v>8</v>
      </c>
      <c r="J19" s="151"/>
      <c r="K19" s="20">
        <v>20457</v>
      </c>
      <c r="L19" s="151">
        <v>888</v>
      </c>
      <c r="M19" s="151"/>
      <c r="N19" s="152"/>
      <c r="O19" s="20">
        <v>2439983</v>
      </c>
      <c r="P19" s="152">
        <f t="shared" si="0"/>
        <v>3488</v>
      </c>
      <c r="Q19" s="109">
        <f t="shared" si="1"/>
        <v>7280052.97</v>
      </c>
    </row>
    <row r="20" spans="1:17" ht="11.25">
      <c r="A20" s="42" t="s">
        <v>24</v>
      </c>
      <c r="B20" s="149">
        <v>360</v>
      </c>
      <c r="C20" s="149"/>
      <c r="D20" s="109">
        <v>696000</v>
      </c>
      <c r="E20" s="150">
        <v>254</v>
      </c>
      <c r="F20" s="150"/>
      <c r="G20" s="150"/>
      <c r="H20" s="109">
        <v>280500</v>
      </c>
      <c r="I20" s="151">
        <v>0</v>
      </c>
      <c r="J20" s="151"/>
      <c r="K20" s="20">
        <v>0</v>
      </c>
      <c r="L20" s="151">
        <v>178</v>
      </c>
      <c r="M20" s="151"/>
      <c r="N20" s="152"/>
      <c r="O20" s="20">
        <v>352853</v>
      </c>
      <c r="P20" s="152">
        <f t="shared" si="0"/>
        <v>792</v>
      </c>
      <c r="Q20" s="109">
        <f t="shared" si="1"/>
        <v>1329353</v>
      </c>
    </row>
    <row r="21" spans="1:17" ht="11.25">
      <c r="A21" s="42" t="s">
        <v>25</v>
      </c>
      <c r="B21" s="149">
        <v>919</v>
      </c>
      <c r="C21" s="149"/>
      <c r="D21" s="109">
        <v>1695000</v>
      </c>
      <c r="E21" s="150">
        <v>83</v>
      </c>
      <c r="F21" s="150"/>
      <c r="G21" s="150"/>
      <c r="H21" s="109">
        <v>103689</v>
      </c>
      <c r="I21" s="151">
        <v>0</v>
      </c>
      <c r="J21" s="151"/>
      <c r="K21" s="20">
        <v>0</v>
      </c>
      <c r="L21" s="151">
        <v>266</v>
      </c>
      <c r="M21" s="151"/>
      <c r="N21" s="151"/>
      <c r="O21" s="20">
        <v>658891</v>
      </c>
      <c r="P21" s="152">
        <f t="shared" si="0"/>
        <v>1268</v>
      </c>
      <c r="Q21" s="109">
        <f t="shared" si="1"/>
        <v>2457580</v>
      </c>
    </row>
    <row r="22" spans="1:17" ht="11.25">
      <c r="A22" s="42" t="s">
        <v>26</v>
      </c>
      <c r="B22" s="149">
        <v>158</v>
      </c>
      <c r="C22" s="149"/>
      <c r="D22" s="109">
        <v>284000</v>
      </c>
      <c r="E22" s="153">
        <v>474</v>
      </c>
      <c r="F22" s="152"/>
      <c r="G22" s="152"/>
      <c r="H22" s="20">
        <v>591630</v>
      </c>
      <c r="I22" s="151">
        <v>70</v>
      </c>
      <c r="J22" s="152"/>
      <c r="K22" s="20">
        <v>167372</v>
      </c>
      <c r="L22" s="153">
        <v>156</v>
      </c>
      <c r="M22" s="152"/>
      <c r="N22" s="152"/>
      <c r="O22" s="20">
        <v>282725</v>
      </c>
      <c r="P22" s="152">
        <f t="shared" si="0"/>
        <v>858</v>
      </c>
      <c r="Q22" s="109">
        <f t="shared" si="1"/>
        <v>1325727</v>
      </c>
    </row>
    <row r="23" spans="1:17" ht="11.25">
      <c r="A23" s="42" t="s">
        <v>27</v>
      </c>
      <c r="B23" s="151">
        <f>SUM(B10:B22)</f>
        <v>6463</v>
      </c>
      <c r="C23" s="151"/>
      <c r="D23" s="151">
        <f>SUM(D10:D22)</f>
        <v>12273528.969999999</v>
      </c>
      <c r="E23" s="151">
        <f>SUM(E10:E22)</f>
        <v>1743</v>
      </c>
      <c r="F23" s="151"/>
      <c r="G23" s="151"/>
      <c r="H23" s="151">
        <f>SUM(H10:H22)</f>
        <v>2136775</v>
      </c>
      <c r="I23" s="151">
        <f>SUM(I10:I22)</f>
        <v>96</v>
      </c>
      <c r="J23" s="151"/>
      <c r="K23" s="151">
        <f>SUM(K10:K22)</f>
        <v>231872.8</v>
      </c>
      <c r="L23" s="151">
        <f>SUM(L10:L22)</f>
        <v>2886</v>
      </c>
      <c r="M23" s="151"/>
      <c r="N23" s="151"/>
      <c r="O23" s="151">
        <f>SUM(O10:O22)</f>
        <v>6835355.359999999</v>
      </c>
      <c r="P23" s="152">
        <f t="shared" si="0"/>
        <v>11188</v>
      </c>
      <c r="Q23" s="109">
        <f t="shared" si="1"/>
        <v>21477532.13</v>
      </c>
    </row>
    <row r="24" spans="1:17" ht="11.25">
      <c r="A24" s="5"/>
      <c r="B24" s="19"/>
      <c r="C24" s="19"/>
      <c r="D24" s="22"/>
      <c r="E24" s="19"/>
      <c r="F24" s="19"/>
      <c r="G24" s="19"/>
      <c r="H24" s="22"/>
      <c r="I24" s="19"/>
      <c r="J24" s="19"/>
      <c r="K24" s="22"/>
      <c r="L24" s="19"/>
      <c r="M24" s="19"/>
      <c r="N24" s="19"/>
      <c r="O24" s="22"/>
      <c r="P24" s="21"/>
      <c r="Q24" s="49"/>
    </row>
    <row r="25" spans="1:17" ht="22.5">
      <c r="A25" s="24" t="s">
        <v>28</v>
      </c>
      <c r="B25" s="19"/>
      <c r="C25" s="19"/>
      <c r="D25" s="22"/>
      <c r="E25" s="19"/>
      <c r="F25" s="19"/>
      <c r="G25" s="19"/>
      <c r="H25" s="22"/>
      <c r="I25" s="19"/>
      <c r="J25" s="19"/>
      <c r="K25" s="22"/>
      <c r="L25" s="19"/>
      <c r="M25" s="19"/>
      <c r="N25" s="19"/>
      <c r="O25" s="22"/>
      <c r="P25" s="21"/>
      <c r="Q25" s="49"/>
    </row>
    <row r="26" spans="1:17" ht="11.25">
      <c r="A26" s="2"/>
      <c r="B26" s="28"/>
      <c r="C26" s="28"/>
      <c r="D26" s="23"/>
      <c r="E26" s="28"/>
      <c r="F26" s="28"/>
      <c r="G26" s="28"/>
      <c r="H26" s="23"/>
      <c r="I26" s="28"/>
      <c r="J26" s="28"/>
      <c r="K26" s="23"/>
      <c r="L26" s="28"/>
      <c r="M26" s="28"/>
      <c r="N26" s="28"/>
      <c r="O26" s="23"/>
      <c r="P26" s="35"/>
      <c r="Q26" s="110"/>
    </row>
    <row r="27" spans="1:17" ht="11.25">
      <c r="A27" s="42" t="s">
        <v>29</v>
      </c>
      <c r="B27" s="95">
        <v>2</v>
      </c>
      <c r="C27" s="95"/>
      <c r="D27" s="103">
        <v>4000</v>
      </c>
      <c r="E27" s="95">
        <v>38</v>
      </c>
      <c r="F27" s="95"/>
      <c r="G27" s="95"/>
      <c r="H27" s="103">
        <v>22230</v>
      </c>
      <c r="I27" s="19">
        <v>5</v>
      </c>
      <c r="J27" s="19"/>
      <c r="K27" s="22">
        <v>5584</v>
      </c>
      <c r="L27" s="19">
        <v>17</v>
      </c>
      <c r="M27" s="19"/>
      <c r="N27" s="19"/>
      <c r="O27" s="22">
        <v>26635</v>
      </c>
      <c r="P27" s="21">
        <f aca="true" t="shared" si="2" ref="P27:P41">SUM(B27,E27,I27,L27)</f>
        <v>62</v>
      </c>
      <c r="Q27" s="109">
        <f aca="true" t="shared" si="3" ref="Q27:Q40">SUM(O27,K27,H27,D27)</f>
        <v>58449</v>
      </c>
    </row>
    <row r="28" spans="1:17" ht="11.25">
      <c r="A28" s="42" t="s">
        <v>30</v>
      </c>
      <c r="B28" s="95">
        <v>12</v>
      </c>
      <c r="C28" s="95"/>
      <c r="D28" s="103">
        <v>20000</v>
      </c>
      <c r="E28" s="95">
        <v>8</v>
      </c>
      <c r="F28" s="95"/>
      <c r="G28" s="95"/>
      <c r="H28" s="103">
        <v>5382</v>
      </c>
      <c r="I28" s="19">
        <v>13</v>
      </c>
      <c r="J28" s="19"/>
      <c r="K28" s="22">
        <v>10317</v>
      </c>
      <c r="L28" s="19">
        <v>15</v>
      </c>
      <c r="M28" s="19"/>
      <c r="N28" s="19"/>
      <c r="O28" s="22">
        <v>23475</v>
      </c>
      <c r="P28" s="21">
        <f t="shared" si="2"/>
        <v>48</v>
      </c>
      <c r="Q28" s="109">
        <f t="shared" si="3"/>
        <v>59174</v>
      </c>
    </row>
    <row r="29" spans="1:17" ht="11.25">
      <c r="A29" s="9" t="s">
        <v>31</v>
      </c>
      <c r="B29" s="95">
        <v>16</v>
      </c>
      <c r="C29" s="95"/>
      <c r="D29" s="103">
        <v>24000</v>
      </c>
      <c r="E29" s="95">
        <v>8</v>
      </c>
      <c r="F29" s="95"/>
      <c r="G29" s="95"/>
      <c r="H29" s="103">
        <v>4406</v>
      </c>
      <c r="I29" s="19">
        <v>0</v>
      </c>
      <c r="J29" s="19"/>
      <c r="K29" s="22">
        <v>0</v>
      </c>
      <c r="L29" s="19">
        <v>8</v>
      </c>
      <c r="M29" s="19"/>
      <c r="N29" s="19"/>
      <c r="O29" s="22">
        <v>17025</v>
      </c>
      <c r="P29" s="21">
        <f t="shared" si="2"/>
        <v>32</v>
      </c>
      <c r="Q29" s="109">
        <f t="shared" si="3"/>
        <v>45431</v>
      </c>
    </row>
    <row r="30" spans="1:17" ht="10.5" customHeight="1">
      <c r="A30" s="42" t="s">
        <v>32</v>
      </c>
      <c r="B30" s="95">
        <v>2</v>
      </c>
      <c r="C30" s="95"/>
      <c r="D30" s="103">
        <v>3000</v>
      </c>
      <c r="E30" s="95">
        <v>5</v>
      </c>
      <c r="F30" s="95"/>
      <c r="G30" s="95"/>
      <c r="H30" s="103">
        <v>6750</v>
      </c>
      <c r="I30" s="19">
        <v>0</v>
      </c>
      <c r="J30" s="19"/>
      <c r="K30" s="22">
        <v>0</v>
      </c>
      <c r="L30" s="19">
        <v>2</v>
      </c>
      <c r="M30" s="19"/>
      <c r="N30" s="19"/>
      <c r="O30" s="22">
        <v>1975</v>
      </c>
      <c r="P30" s="21">
        <f t="shared" si="2"/>
        <v>9</v>
      </c>
      <c r="Q30" s="109">
        <f t="shared" si="3"/>
        <v>11725</v>
      </c>
    </row>
    <row r="31" spans="1:17" ht="11.25">
      <c r="A31" s="9" t="s">
        <v>33</v>
      </c>
      <c r="B31" s="101">
        <v>30</v>
      </c>
      <c r="C31" s="101"/>
      <c r="D31" s="104">
        <v>44000</v>
      </c>
      <c r="E31" s="101">
        <v>5</v>
      </c>
      <c r="F31" s="101"/>
      <c r="G31" s="101"/>
      <c r="H31" s="104">
        <v>3885</v>
      </c>
      <c r="I31" s="19">
        <v>0</v>
      </c>
      <c r="J31" s="19"/>
      <c r="K31" s="22">
        <v>0</v>
      </c>
      <c r="L31" s="19">
        <v>23</v>
      </c>
      <c r="M31" s="19"/>
      <c r="N31" s="19"/>
      <c r="O31" s="22">
        <v>41194</v>
      </c>
      <c r="P31" s="21">
        <f t="shared" si="2"/>
        <v>58</v>
      </c>
      <c r="Q31" s="109">
        <f t="shared" si="3"/>
        <v>89079</v>
      </c>
    </row>
    <row r="32" spans="1:17" ht="11.25">
      <c r="A32" s="42" t="s">
        <v>34</v>
      </c>
      <c r="B32" s="95">
        <v>4</v>
      </c>
      <c r="C32" s="95"/>
      <c r="D32" s="103">
        <v>8000</v>
      </c>
      <c r="E32" s="95">
        <v>22</v>
      </c>
      <c r="F32" s="95"/>
      <c r="G32" s="95"/>
      <c r="H32" s="103">
        <v>17850</v>
      </c>
      <c r="I32" s="19">
        <v>0</v>
      </c>
      <c r="J32" s="19"/>
      <c r="K32" s="22">
        <v>0</v>
      </c>
      <c r="L32" s="19">
        <v>16</v>
      </c>
      <c r="M32" s="19"/>
      <c r="N32" s="19"/>
      <c r="O32" s="22">
        <v>31850</v>
      </c>
      <c r="P32" s="21">
        <f t="shared" si="2"/>
        <v>42</v>
      </c>
      <c r="Q32" s="109">
        <f t="shared" si="3"/>
        <v>57700</v>
      </c>
    </row>
    <row r="33" spans="1:17" ht="11.25">
      <c r="A33" s="42" t="s">
        <v>35</v>
      </c>
      <c r="B33" s="95">
        <v>10</v>
      </c>
      <c r="C33" s="95"/>
      <c r="D33" s="103">
        <v>15000</v>
      </c>
      <c r="E33" s="95">
        <v>9</v>
      </c>
      <c r="F33" s="95"/>
      <c r="G33" s="95"/>
      <c r="H33" s="103">
        <v>6862.5</v>
      </c>
      <c r="I33" s="19">
        <v>17</v>
      </c>
      <c r="J33" s="19"/>
      <c r="K33" s="22">
        <v>24323.2</v>
      </c>
      <c r="L33" s="19">
        <v>20</v>
      </c>
      <c r="M33" s="19"/>
      <c r="N33" s="19"/>
      <c r="O33" s="22">
        <v>33260</v>
      </c>
      <c r="P33" s="21">
        <f t="shared" si="2"/>
        <v>56</v>
      </c>
      <c r="Q33" s="109">
        <f t="shared" si="3"/>
        <v>79445.7</v>
      </c>
    </row>
    <row r="34" spans="1:17" ht="11.25">
      <c r="A34" s="9" t="s">
        <v>104</v>
      </c>
      <c r="B34" s="95">
        <v>7</v>
      </c>
      <c r="C34" s="95"/>
      <c r="D34" s="103">
        <v>13000</v>
      </c>
      <c r="E34" s="95">
        <v>21</v>
      </c>
      <c r="F34" s="95"/>
      <c r="G34" s="95"/>
      <c r="H34" s="103">
        <v>24735</v>
      </c>
      <c r="I34" s="19">
        <v>2</v>
      </c>
      <c r="J34" s="19"/>
      <c r="K34" s="22">
        <v>1622</v>
      </c>
      <c r="L34" s="19">
        <v>21</v>
      </c>
      <c r="M34" s="19"/>
      <c r="N34" s="19"/>
      <c r="O34" s="22">
        <v>47975</v>
      </c>
      <c r="P34" s="21">
        <f t="shared" si="2"/>
        <v>51</v>
      </c>
      <c r="Q34" s="109">
        <f t="shared" si="3"/>
        <v>87332</v>
      </c>
    </row>
    <row r="35" spans="1:17" ht="12" customHeight="1">
      <c r="A35" s="42" t="s">
        <v>36</v>
      </c>
      <c r="B35" s="95">
        <v>0</v>
      </c>
      <c r="C35" s="95"/>
      <c r="D35" s="103">
        <v>0</v>
      </c>
      <c r="E35" s="95">
        <v>3</v>
      </c>
      <c r="F35" s="95"/>
      <c r="G35" s="95"/>
      <c r="H35" s="103">
        <v>3015</v>
      </c>
      <c r="I35" s="19">
        <v>1</v>
      </c>
      <c r="J35" s="19"/>
      <c r="K35" s="22">
        <v>1498</v>
      </c>
      <c r="L35" s="19">
        <v>4</v>
      </c>
      <c r="M35" s="19"/>
      <c r="N35" s="19"/>
      <c r="O35" s="22">
        <v>6475</v>
      </c>
      <c r="P35" s="21">
        <f t="shared" si="2"/>
        <v>8</v>
      </c>
      <c r="Q35" s="109">
        <f t="shared" si="3"/>
        <v>10988</v>
      </c>
    </row>
    <row r="36" spans="1:17" ht="11.25">
      <c r="A36" s="42" t="s">
        <v>37</v>
      </c>
      <c r="B36" s="95">
        <v>17</v>
      </c>
      <c r="C36" s="95"/>
      <c r="D36" s="103">
        <v>29000</v>
      </c>
      <c r="E36" s="95">
        <v>23</v>
      </c>
      <c r="F36" s="95"/>
      <c r="G36" s="95"/>
      <c r="H36" s="103">
        <v>18870</v>
      </c>
      <c r="I36" s="19">
        <v>7</v>
      </c>
      <c r="J36" s="19"/>
      <c r="K36" s="22">
        <v>6132</v>
      </c>
      <c r="L36" s="19">
        <v>36</v>
      </c>
      <c r="M36" s="19"/>
      <c r="N36" s="19"/>
      <c r="O36" s="22">
        <v>59380</v>
      </c>
      <c r="P36" s="21">
        <f t="shared" si="2"/>
        <v>83</v>
      </c>
      <c r="Q36" s="109">
        <f t="shared" si="3"/>
        <v>113382</v>
      </c>
    </row>
    <row r="37" spans="1:17" ht="11.25">
      <c r="A37" s="42" t="s">
        <v>39</v>
      </c>
      <c r="B37" s="95">
        <v>15</v>
      </c>
      <c r="C37" s="95"/>
      <c r="D37" s="103">
        <v>20000</v>
      </c>
      <c r="E37" s="95">
        <v>4</v>
      </c>
      <c r="F37" s="95"/>
      <c r="G37" s="95"/>
      <c r="H37" s="103">
        <v>2437.5</v>
      </c>
      <c r="I37" s="19">
        <v>0</v>
      </c>
      <c r="J37" s="19"/>
      <c r="K37" s="22">
        <v>0</v>
      </c>
      <c r="L37" s="19">
        <v>7</v>
      </c>
      <c r="M37" s="19"/>
      <c r="N37" s="19"/>
      <c r="O37" s="22">
        <v>11900</v>
      </c>
      <c r="P37" s="21">
        <f t="shared" si="2"/>
        <v>26</v>
      </c>
      <c r="Q37" s="109">
        <f t="shared" si="3"/>
        <v>34337.5</v>
      </c>
    </row>
    <row r="38" spans="1:17" ht="11.25">
      <c r="A38" s="9" t="s">
        <v>40</v>
      </c>
      <c r="B38" s="19">
        <v>56</v>
      </c>
      <c r="C38" s="19"/>
      <c r="D38" s="22">
        <v>96000</v>
      </c>
      <c r="E38" s="95">
        <v>20</v>
      </c>
      <c r="F38" s="95"/>
      <c r="G38" s="95"/>
      <c r="H38" s="103">
        <v>15738</v>
      </c>
      <c r="I38" s="19">
        <v>0</v>
      </c>
      <c r="J38" s="19"/>
      <c r="K38" s="22">
        <v>0</v>
      </c>
      <c r="L38" s="19">
        <v>24</v>
      </c>
      <c r="M38" s="19"/>
      <c r="N38" s="19"/>
      <c r="O38" s="22">
        <v>37685</v>
      </c>
      <c r="P38" s="21">
        <f t="shared" si="2"/>
        <v>100</v>
      </c>
      <c r="Q38" s="109">
        <f t="shared" si="3"/>
        <v>149423</v>
      </c>
    </row>
    <row r="39" spans="1:17" ht="11.25">
      <c r="A39" s="42" t="s">
        <v>38</v>
      </c>
      <c r="B39" s="95">
        <v>6</v>
      </c>
      <c r="C39" s="95"/>
      <c r="D39" s="103">
        <v>12000</v>
      </c>
      <c r="E39" s="95">
        <v>19</v>
      </c>
      <c r="F39" s="95"/>
      <c r="G39" s="95"/>
      <c r="H39" s="103">
        <v>15225</v>
      </c>
      <c r="I39" s="19">
        <v>0</v>
      </c>
      <c r="J39" s="19"/>
      <c r="K39" s="22">
        <v>0</v>
      </c>
      <c r="L39" s="19">
        <v>14</v>
      </c>
      <c r="M39" s="19"/>
      <c r="N39" s="19"/>
      <c r="O39" s="22">
        <v>28125</v>
      </c>
      <c r="P39" s="21">
        <f t="shared" si="2"/>
        <v>39</v>
      </c>
      <c r="Q39" s="109">
        <f t="shared" si="3"/>
        <v>55350</v>
      </c>
    </row>
    <row r="40" spans="1:17" ht="11.25">
      <c r="A40" s="42" t="s">
        <v>41</v>
      </c>
      <c r="B40" s="95">
        <v>4</v>
      </c>
      <c r="C40" s="95"/>
      <c r="D40" s="103">
        <v>7000</v>
      </c>
      <c r="E40" s="95">
        <v>5</v>
      </c>
      <c r="F40" s="95"/>
      <c r="G40" s="95"/>
      <c r="H40" s="103">
        <v>3132</v>
      </c>
      <c r="I40" s="19">
        <v>0</v>
      </c>
      <c r="J40" s="19"/>
      <c r="K40" s="22">
        <v>0</v>
      </c>
      <c r="L40" s="19">
        <v>16</v>
      </c>
      <c r="M40" s="19"/>
      <c r="N40" s="19"/>
      <c r="O40" s="22">
        <v>28100</v>
      </c>
      <c r="P40" s="21">
        <f t="shared" si="2"/>
        <v>25</v>
      </c>
      <c r="Q40" s="109">
        <f t="shared" si="3"/>
        <v>38232</v>
      </c>
    </row>
    <row r="41" spans="1:17" ht="11.25">
      <c r="A41" s="9" t="s">
        <v>27</v>
      </c>
      <c r="B41" s="19">
        <f aca="true" t="shared" si="4" ref="B41:K41">SUM(B27:B40)</f>
        <v>181</v>
      </c>
      <c r="C41" s="19"/>
      <c r="D41" s="22">
        <f t="shared" si="4"/>
        <v>295000</v>
      </c>
      <c r="E41" s="19">
        <f t="shared" si="4"/>
        <v>190</v>
      </c>
      <c r="F41" s="19"/>
      <c r="G41" s="19"/>
      <c r="H41" s="22">
        <f t="shared" si="4"/>
        <v>150518</v>
      </c>
      <c r="I41" s="19">
        <f t="shared" si="4"/>
        <v>45</v>
      </c>
      <c r="J41" s="19"/>
      <c r="K41" s="22">
        <f t="shared" si="4"/>
        <v>49476.2</v>
      </c>
      <c r="L41" s="19">
        <f>SUM(L27:L40)</f>
        <v>223</v>
      </c>
      <c r="M41" s="19"/>
      <c r="N41" s="19"/>
      <c r="O41" s="22">
        <f>SUM(O27:O40)</f>
        <v>395054</v>
      </c>
      <c r="P41" s="21">
        <f t="shared" si="2"/>
        <v>639</v>
      </c>
      <c r="Q41" s="22">
        <f>SUM(Q27:Q40)</f>
        <v>890048.2</v>
      </c>
    </row>
    <row r="42" spans="1:17" ht="11.25">
      <c r="A42" s="5"/>
      <c r="B42" s="18"/>
      <c r="C42" s="18"/>
      <c r="D42" s="49"/>
      <c r="E42" s="18"/>
      <c r="F42" s="18"/>
      <c r="G42" s="18"/>
      <c r="H42" s="49"/>
      <c r="I42" s="18"/>
      <c r="J42" s="18"/>
      <c r="K42" s="49"/>
      <c r="L42" s="18"/>
      <c r="M42" s="18"/>
      <c r="N42" s="18"/>
      <c r="O42" s="49"/>
      <c r="P42" s="18"/>
      <c r="Q42" s="49"/>
    </row>
    <row r="43" spans="1:17" ht="12" thickBot="1">
      <c r="A43" s="13" t="s">
        <v>42</v>
      </c>
      <c r="B43" s="43">
        <f>+B41+B23</f>
        <v>6644</v>
      </c>
      <c r="C43" s="43"/>
      <c r="D43" s="50">
        <f aca="true" t="shared" si="5" ref="D43:Q43">+D41+D23</f>
        <v>12568528.969999999</v>
      </c>
      <c r="E43" s="43">
        <f t="shared" si="5"/>
        <v>1933</v>
      </c>
      <c r="F43" s="143"/>
      <c r="G43" s="143"/>
      <c r="H43" s="99">
        <f t="shared" si="5"/>
        <v>2287293</v>
      </c>
      <c r="I43" s="43">
        <f t="shared" si="5"/>
        <v>141</v>
      </c>
      <c r="J43" s="43"/>
      <c r="K43" s="50">
        <f t="shared" si="5"/>
        <v>281349</v>
      </c>
      <c r="L43" s="43">
        <f t="shared" si="5"/>
        <v>3109</v>
      </c>
      <c r="M43" s="43"/>
      <c r="N43" s="43"/>
      <c r="O43" s="50">
        <f t="shared" si="5"/>
        <v>7230409.359999999</v>
      </c>
      <c r="P43" s="43">
        <f t="shared" si="5"/>
        <v>11827</v>
      </c>
      <c r="Q43" s="50">
        <f t="shared" si="5"/>
        <v>22367580.33</v>
      </c>
    </row>
    <row r="44" spans="1:20" ht="12" thickTop="1">
      <c r="A44" s="9" t="s">
        <v>43</v>
      </c>
      <c r="B44" s="14"/>
      <c r="C44" s="14"/>
      <c r="D44" s="6"/>
      <c r="E44" s="14"/>
      <c r="F44" s="14"/>
      <c r="G44" s="14"/>
      <c r="H44" s="6"/>
      <c r="I44" s="14"/>
      <c r="J44" s="14"/>
      <c r="K44" s="6"/>
      <c r="L44" s="14"/>
      <c r="M44" s="14"/>
      <c r="N44" s="14"/>
      <c r="O44" s="40"/>
      <c r="P44" s="14"/>
      <c r="Q44" s="40"/>
      <c r="R44" s="2"/>
      <c r="S44" s="2"/>
      <c r="T44" s="2"/>
    </row>
    <row r="45" spans="1:26" ht="11.25">
      <c r="A45" s="53" t="s">
        <v>44</v>
      </c>
      <c r="B45" s="14"/>
      <c r="C45" s="14"/>
      <c r="D45" s="6"/>
      <c r="E45" s="14"/>
      <c r="F45" s="14"/>
      <c r="G45" s="14"/>
      <c r="H45" s="6"/>
      <c r="I45" s="14"/>
      <c r="J45" s="14"/>
      <c r="K45" s="6"/>
      <c r="L45" s="14"/>
      <c r="M45" s="14"/>
      <c r="N45" s="14"/>
      <c r="O45" s="40"/>
      <c r="P45" s="14"/>
      <c r="Q45" s="40"/>
      <c r="R45" s="2"/>
      <c r="S45" s="2"/>
      <c r="T45" s="2"/>
      <c r="U45" s="2"/>
      <c r="V45" s="2"/>
      <c r="W45" s="2"/>
      <c r="X45" s="2"/>
      <c r="Y45" s="2"/>
      <c r="Z45" s="2"/>
    </row>
    <row r="46" spans="1:26" ht="11.25">
      <c r="A46" s="54"/>
      <c r="B46" s="14"/>
      <c r="C46" s="14"/>
      <c r="D46" s="6"/>
      <c r="E46" s="14"/>
      <c r="F46" s="14"/>
      <c r="G46" s="14"/>
      <c r="H46" s="6"/>
      <c r="I46" s="14"/>
      <c r="J46" s="14"/>
      <c r="K46" s="6"/>
      <c r="L46" s="14"/>
      <c r="M46" s="14"/>
      <c r="N46" s="14"/>
      <c r="O46" s="40"/>
      <c r="P46" s="14"/>
      <c r="Q46" s="40"/>
      <c r="R46" s="2"/>
      <c r="S46" s="2"/>
      <c r="T46" s="2"/>
      <c r="U46" s="2"/>
      <c r="V46" s="2"/>
      <c r="W46" s="2"/>
      <c r="X46" s="2"/>
      <c r="Y46" s="2"/>
      <c r="Z46" s="2"/>
    </row>
    <row r="47" spans="1:17" ht="11.25">
      <c r="A47" s="9" t="s">
        <v>45</v>
      </c>
      <c r="B47" s="4"/>
      <c r="C47" s="4"/>
      <c r="D47" s="51"/>
      <c r="E47" s="42"/>
      <c r="F47" s="42"/>
      <c r="G47" s="42"/>
      <c r="H47" s="51"/>
      <c r="I47" s="42"/>
      <c r="J47" s="42"/>
      <c r="K47" s="51"/>
      <c r="L47" s="42"/>
      <c r="M47" s="42"/>
      <c r="N47" s="42"/>
      <c r="O47" s="42"/>
      <c r="P47" s="4"/>
      <c r="Q47" s="42"/>
    </row>
    <row r="48" spans="1:17" ht="11.25">
      <c r="A48" s="9" t="s">
        <v>116</v>
      </c>
      <c r="B48" s="42"/>
      <c r="C48" s="42"/>
      <c r="D48" s="51"/>
      <c r="E48" s="42"/>
      <c r="F48" s="42"/>
      <c r="G48" s="42"/>
      <c r="H48" s="51"/>
      <c r="I48" s="42"/>
      <c r="J48" s="42"/>
      <c r="K48" s="51"/>
      <c r="L48" s="42"/>
      <c r="M48" s="42"/>
      <c r="N48" s="42"/>
      <c r="O48" s="42"/>
      <c r="P48" s="42"/>
      <c r="Q48" s="42"/>
    </row>
    <row r="49" spans="1:17" ht="12" thickBot="1">
      <c r="A49" s="9"/>
      <c r="B49" s="42"/>
      <c r="C49" s="42"/>
      <c r="D49" s="51"/>
      <c r="E49" s="42"/>
      <c r="F49" s="42"/>
      <c r="G49" s="42"/>
      <c r="H49" s="51"/>
      <c r="I49" s="42"/>
      <c r="J49" s="42"/>
      <c r="K49" s="51"/>
      <c r="L49" s="42"/>
      <c r="M49" s="42"/>
      <c r="N49" s="42"/>
      <c r="O49" s="42"/>
      <c r="P49" s="42"/>
      <c r="Q49" s="42"/>
    </row>
    <row r="50" spans="1:17" ht="12" thickTop="1">
      <c r="A50" s="44"/>
      <c r="B50" s="70" t="s">
        <v>10</v>
      </c>
      <c r="C50" s="139"/>
      <c r="D50" s="52"/>
      <c r="E50" s="70" t="s">
        <v>46</v>
      </c>
      <c r="F50" s="139"/>
      <c r="G50" s="139"/>
      <c r="H50" s="52"/>
      <c r="I50" s="70" t="s">
        <v>47</v>
      </c>
      <c r="J50" s="139"/>
      <c r="K50" s="52"/>
      <c r="L50" s="70" t="s">
        <v>12</v>
      </c>
      <c r="M50" s="139"/>
      <c r="N50" s="139"/>
      <c r="O50" s="45"/>
      <c r="P50" s="72"/>
      <c r="Q50" s="46"/>
    </row>
    <row r="51" spans="1:17" ht="11.25">
      <c r="A51" s="42"/>
      <c r="B51" s="75" t="s">
        <v>3</v>
      </c>
      <c r="C51" s="77"/>
      <c r="D51" s="76"/>
      <c r="E51" s="75" t="s">
        <v>48</v>
      </c>
      <c r="F51" s="77"/>
      <c r="G51" s="77"/>
      <c r="H51" s="76"/>
      <c r="I51" s="75" t="s">
        <v>49</v>
      </c>
      <c r="J51" s="77"/>
      <c r="K51" s="76"/>
      <c r="L51" s="75" t="s">
        <v>13</v>
      </c>
      <c r="M51" s="77"/>
      <c r="N51" s="77"/>
      <c r="O51" s="77"/>
      <c r="P51" s="75" t="s">
        <v>50</v>
      </c>
      <c r="Q51" s="77"/>
    </row>
    <row r="52" spans="1:17" ht="11.25">
      <c r="A52" s="42"/>
      <c r="B52" s="71" t="s">
        <v>6</v>
      </c>
      <c r="C52" s="140"/>
      <c r="D52" s="73" t="s">
        <v>7</v>
      </c>
      <c r="E52" s="74" t="s">
        <v>6</v>
      </c>
      <c r="F52" s="74"/>
      <c r="G52" s="74"/>
      <c r="H52" s="73" t="s">
        <v>7</v>
      </c>
      <c r="I52" s="74" t="s">
        <v>6</v>
      </c>
      <c r="J52" s="74"/>
      <c r="K52" s="73" t="s">
        <v>7</v>
      </c>
      <c r="L52" s="74" t="s">
        <v>6</v>
      </c>
      <c r="M52" s="74"/>
      <c r="N52" s="74"/>
      <c r="O52" s="74" t="s">
        <v>7</v>
      </c>
      <c r="P52" s="74" t="s">
        <v>6</v>
      </c>
      <c r="Q52" s="47" t="s">
        <v>7</v>
      </c>
    </row>
    <row r="53" spans="1:17" ht="11.25">
      <c r="A53" s="48"/>
      <c r="B53" s="120"/>
      <c r="C53" s="120"/>
      <c r="D53" s="123"/>
      <c r="E53" s="124"/>
      <c r="F53" s="144"/>
      <c r="G53" s="144"/>
      <c r="H53" s="118"/>
      <c r="I53" s="66"/>
      <c r="J53" s="66"/>
      <c r="K53" s="65"/>
      <c r="L53" s="66"/>
      <c r="M53" s="66"/>
      <c r="N53" s="66"/>
      <c r="O53" s="66"/>
      <c r="P53" s="66"/>
      <c r="Q53" s="111"/>
    </row>
    <row r="54" spans="1:17" ht="33.75">
      <c r="A54" s="24" t="s">
        <v>51</v>
      </c>
      <c r="B54" s="21"/>
      <c r="C54" s="21"/>
      <c r="D54" s="58"/>
      <c r="E54" s="59"/>
      <c r="F54" s="145"/>
      <c r="G54" s="145"/>
      <c r="H54" s="119"/>
      <c r="I54" s="69"/>
      <c r="J54" s="69"/>
      <c r="K54" s="68"/>
      <c r="L54" s="69"/>
      <c r="M54" s="69"/>
      <c r="N54" s="69"/>
      <c r="O54" s="69"/>
      <c r="P54" s="69"/>
      <c r="Q54" s="112"/>
    </row>
    <row r="55" spans="1:17" ht="11.25">
      <c r="A55" s="2"/>
      <c r="B55" s="28"/>
      <c r="C55" s="28"/>
      <c r="D55" s="23"/>
      <c r="E55" s="28"/>
      <c r="F55" s="102"/>
      <c r="G55" s="102"/>
      <c r="H55" s="97"/>
      <c r="I55" s="28"/>
      <c r="J55" s="28"/>
      <c r="K55" s="23"/>
      <c r="L55" s="28"/>
      <c r="M55" s="28"/>
      <c r="N55" s="28"/>
      <c r="O55" s="23"/>
      <c r="P55" s="35"/>
      <c r="Q55" s="113"/>
    </row>
    <row r="56" spans="1:17" ht="11.25">
      <c r="A56" s="42" t="s">
        <v>52</v>
      </c>
      <c r="B56" s="106">
        <v>14</v>
      </c>
      <c r="C56" s="106"/>
      <c r="D56" s="103">
        <v>25000</v>
      </c>
      <c r="E56" s="106">
        <v>187</v>
      </c>
      <c r="F56" s="142"/>
      <c r="G56" s="142"/>
      <c r="H56" s="91">
        <v>252750</v>
      </c>
      <c r="I56" s="19">
        <v>0</v>
      </c>
      <c r="J56" s="19"/>
      <c r="K56" s="22">
        <v>0</v>
      </c>
      <c r="L56" s="19">
        <v>23</v>
      </c>
      <c r="M56" s="19"/>
      <c r="N56" s="19"/>
      <c r="O56" s="22">
        <v>24750</v>
      </c>
      <c r="P56" s="21">
        <f aca="true" t="shared" si="6" ref="P56:P77">SUM(B56,E56,I56,L56)</f>
        <v>224</v>
      </c>
      <c r="Q56" s="114">
        <f aca="true" t="shared" si="7" ref="Q56:Q77">SUM(O56,K56,H56,D56)</f>
        <v>302500</v>
      </c>
    </row>
    <row r="57" spans="1:17" ht="11.25">
      <c r="A57" s="42" t="s">
        <v>53</v>
      </c>
      <c r="B57" s="106">
        <v>9</v>
      </c>
      <c r="C57" s="106"/>
      <c r="D57" s="103">
        <v>18000</v>
      </c>
      <c r="E57" s="106">
        <v>347</v>
      </c>
      <c r="F57" s="142"/>
      <c r="G57" s="142"/>
      <c r="H57" s="91">
        <v>472500</v>
      </c>
      <c r="I57" s="19">
        <v>0</v>
      </c>
      <c r="J57" s="19"/>
      <c r="K57" s="22">
        <v>0</v>
      </c>
      <c r="L57" s="19">
        <v>58</v>
      </c>
      <c r="M57" s="19"/>
      <c r="N57" s="19"/>
      <c r="O57" s="22">
        <v>71075</v>
      </c>
      <c r="P57" s="21">
        <f t="shared" si="6"/>
        <v>414</v>
      </c>
      <c r="Q57" s="114">
        <f t="shared" si="7"/>
        <v>561575</v>
      </c>
    </row>
    <row r="58" spans="1:17" ht="11.25">
      <c r="A58" s="42" t="s">
        <v>54</v>
      </c>
      <c r="B58" s="106">
        <v>9</v>
      </c>
      <c r="C58" s="106"/>
      <c r="D58" s="103">
        <v>18000</v>
      </c>
      <c r="E58" s="106">
        <v>442</v>
      </c>
      <c r="F58" s="142"/>
      <c r="G58" s="142"/>
      <c r="H58" s="91">
        <v>572935</v>
      </c>
      <c r="I58" s="19">
        <v>1</v>
      </c>
      <c r="J58" s="19"/>
      <c r="K58" s="22">
        <v>1591.1</v>
      </c>
      <c r="L58" s="19">
        <v>139</v>
      </c>
      <c r="M58" s="19"/>
      <c r="N58" s="19"/>
      <c r="O58" s="22">
        <v>208375</v>
      </c>
      <c r="P58" s="21">
        <f t="shared" si="6"/>
        <v>591</v>
      </c>
      <c r="Q58" s="114">
        <f t="shared" si="7"/>
        <v>800901.1</v>
      </c>
    </row>
    <row r="59" spans="1:17" ht="11.25">
      <c r="A59" s="42" t="s">
        <v>55</v>
      </c>
      <c r="B59" s="106">
        <v>27</v>
      </c>
      <c r="C59" s="106"/>
      <c r="D59" s="103">
        <v>50000</v>
      </c>
      <c r="E59" s="106">
        <v>1169</v>
      </c>
      <c r="F59" s="142"/>
      <c r="G59" s="142"/>
      <c r="H59" s="91">
        <v>1346048</v>
      </c>
      <c r="I59" s="19">
        <v>1</v>
      </c>
      <c r="J59" s="19"/>
      <c r="K59" s="22">
        <v>1591.1</v>
      </c>
      <c r="L59" s="19">
        <v>105</v>
      </c>
      <c r="M59" s="19"/>
      <c r="N59" s="19"/>
      <c r="O59" s="22">
        <v>124768</v>
      </c>
      <c r="P59" s="21">
        <f t="shared" si="6"/>
        <v>1302</v>
      </c>
      <c r="Q59" s="114">
        <f t="shared" si="7"/>
        <v>1522407.1</v>
      </c>
    </row>
    <row r="60" spans="1:17" ht="11.25">
      <c r="A60" s="42" t="s">
        <v>56</v>
      </c>
      <c r="B60" s="106">
        <v>4</v>
      </c>
      <c r="C60" s="106"/>
      <c r="D60" s="103">
        <v>8000</v>
      </c>
      <c r="E60" s="106">
        <v>219</v>
      </c>
      <c r="F60" s="142"/>
      <c r="G60" s="142"/>
      <c r="H60" s="91">
        <v>308250</v>
      </c>
      <c r="I60" s="19">
        <v>0</v>
      </c>
      <c r="J60" s="19"/>
      <c r="K60" s="22">
        <v>0</v>
      </c>
      <c r="L60" s="19">
        <v>31</v>
      </c>
      <c r="M60" s="19"/>
      <c r="N60" s="19"/>
      <c r="O60" s="22">
        <v>37475</v>
      </c>
      <c r="P60" s="21">
        <f t="shared" si="6"/>
        <v>254</v>
      </c>
      <c r="Q60" s="114">
        <f t="shared" si="7"/>
        <v>353725</v>
      </c>
    </row>
    <row r="61" spans="1:17" ht="11.25">
      <c r="A61" s="42" t="s">
        <v>57</v>
      </c>
      <c r="B61" s="106">
        <v>184</v>
      </c>
      <c r="C61" s="106"/>
      <c r="D61" s="103">
        <v>357000</v>
      </c>
      <c r="E61" s="106">
        <v>355</v>
      </c>
      <c r="F61" s="142"/>
      <c r="G61" s="142"/>
      <c r="H61" s="91">
        <v>503250</v>
      </c>
      <c r="I61" s="19">
        <v>9</v>
      </c>
      <c r="J61" s="19"/>
      <c r="K61" s="22">
        <v>21834</v>
      </c>
      <c r="L61" s="19">
        <v>97</v>
      </c>
      <c r="M61" s="19"/>
      <c r="N61" s="19"/>
      <c r="O61" s="22">
        <v>123550</v>
      </c>
      <c r="P61" s="21">
        <f t="shared" si="6"/>
        <v>645</v>
      </c>
      <c r="Q61" s="114">
        <f t="shared" si="7"/>
        <v>1005634</v>
      </c>
    </row>
    <row r="62" spans="1:17" ht="11.25">
      <c r="A62" s="42" t="s">
        <v>58</v>
      </c>
      <c r="B62" s="106">
        <v>8</v>
      </c>
      <c r="C62" s="106"/>
      <c r="D62" s="103">
        <v>15000</v>
      </c>
      <c r="E62" s="106">
        <v>497</v>
      </c>
      <c r="F62" s="142"/>
      <c r="G62" s="142"/>
      <c r="H62" s="91">
        <v>645532</v>
      </c>
      <c r="I62" s="19">
        <v>0</v>
      </c>
      <c r="J62" s="19"/>
      <c r="K62" s="22">
        <v>0</v>
      </c>
      <c r="L62" s="19">
        <v>30</v>
      </c>
      <c r="M62" s="19"/>
      <c r="N62" s="19"/>
      <c r="O62" s="22">
        <v>29550</v>
      </c>
      <c r="P62" s="21">
        <f t="shared" si="6"/>
        <v>535</v>
      </c>
      <c r="Q62" s="114">
        <f t="shared" si="7"/>
        <v>690082</v>
      </c>
    </row>
    <row r="63" spans="1:17" ht="11.25">
      <c r="A63" s="42" t="s">
        <v>59</v>
      </c>
      <c r="B63" s="106">
        <v>14</v>
      </c>
      <c r="C63" s="106"/>
      <c r="D63" s="103">
        <v>26000</v>
      </c>
      <c r="E63" s="106">
        <v>132</v>
      </c>
      <c r="F63" s="142"/>
      <c r="G63" s="142"/>
      <c r="H63" s="91">
        <v>181500</v>
      </c>
      <c r="I63" s="19">
        <v>1</v>
      </c>
      <c r="J63" s="19"/>
      <c r="K63" s="22">
        <v>1153</v>
      </c>
      <c r="L63" s="19">
        <v>37</v>
      </c>
      <c r="M63" s="19"/>
      <c r="N63" s="19"/>
      <c r="O63" s="22">
        <v>70675</v>
      </c>
      <c r="P63" s="21">
        <f t="shared" si="6"/>
        <v>184</v>
      </c>
      <c r="Q63" s="114">
        <f t="shared" si="7"/>
        <v>279328</v>
      </c>
    </row>
    <row r="64" spans="1:17" ht="11.25">
      <c r="A64" s="42" t="s">
        <v>60</v>
      </c>
      <c r="B64" s="106">
        <v>124</v>
      </c>
      <c r="C64" s="106"/>
      <c r="D64" s="103">
        <v>236000</v>
      </c>
      <c r="E64" s="106">
        <v>1190</v>
      </c>
      <c r="F64" s="142"/>
      <c r="G64" s="142"/>
      <c r="H64" s="91">
        <v>1562365</v>
      </c>
      <c r="I64" s="19">
        <v>0</v>
      </c>
      <c r="J64" s="19"/>
      <c r="K64" s="22">
        <v>0</v>
      </c>
      <c r="L64" s="19">
        <v>115</v>
      </c>
      <c r="M64" s="19"/>
      <c r="N64" s="19"/>
      <c r="O64" s="22">
        <v>135800</v>
      </c>
      <c r="P64" s="21">
        <f t="shared" si="6"/>
        <v>1429</v>
      </c>
      <c r="Q64" s="114">
        <f t="shared" si="7"/>
        <v>1934165</v>
      </c>
    </row>
    <row r="65" spans="1:17" ht="11.25">
      <c r="A65" s="42" t="s">
        <v>61</v>
      </c>
      <c r="B65" s="106">
        <v>54</v>
      </c>
      <c r="C65" s="106"/>
      <c r="D65" s="103">
        <v>101000</v>
      </c>
      <c r="E65" s="106">
        <v>440</v>
      </c>
      <c r="F65" s="142"/>
      <c r="G65" s="142"/>
      <c r="H65" s="91">
        <v>607584</v>
      </c>
      <c r="I65" s="19">
        <v>3</v>
      </c>
      <c r="J65" s="19"/>
      <c r="K65" s="22">
        <v>4773.3</v>
      </c>
      <c r="L65" s="19">
        <v>56</v>
      </c>
      <c r="M65" s="19"/>
      <c r="N65" s="19"/>
      <c r="O65" s="22">
        <v>63225</v>
      </c>
      <c r="P65" s="21">
        <f t="shared" si="6"/>
        <v>553</v>
      </c>
      <c r="Q65" s="114">
        <f t="shared" si="7"/>
        <v>776582.3</v>
      </c>
    </row>
    <row r="66" spans="1:17" ht="11.25">
      <c r="A66" s="42" t="s">
        <v>62</v>
      </c>
      <c r="B66" s="106">
        <v>20</v>
      </c>
      <c r="C66" s="106"/>
      <c r="D66" s="103">
        <v>37000</v>
      </c>
      <c r="E66" s="106">
        <v>127</v>
      </c>
      <c r="F66" s="142"/>
      <c r="G66" s="142"/>
      <c r="H66" s="91">
        <v>167249</v>
      </c>
      <c r="I66" s="19">
        <v>0</v>
      </c>
      <c r="J66" s="19"/>
      <c r="K66" s="22">
        <v>0</v>
      </c>
      <c r="L66" s="19">
        <v>11</v>
      </c>
      <c r="M66" s="19"/>
      <c r="N66" s="19"/>
      <c r="O66" s="22">
        <v>11100</v>
      </c>
      <c r="P66" s="21">
        <f t="shared" si="6"/>
        <v>158</v>
      </c>
      <c r="Q66" s="114">
        <f t="shared" si="7"/>
        <v>215349</v>
      </c>
    </row>
    <row r="67" spans="1:17" ht="11.25">
      <c r="A67" s="42" t="s">
        <v>63</v>
      </c>
      <c r="B67" s="106">
        <v>6</v>
      </c>
      <c r="C67" s="106"/>
      <c r="D67" s="103">
        <v>11000</v>
      </c>
      <c r="E67" s="106">
        <v>391</v>
      </c>
      <c r="F67" s="142"/>
      <c r="G67" s="142"/>
      <c r="H67" s="91">
        <v>531047</v>
      </c>
      <c r="I67" s="19">
        <v>0</v>
      </c>
      <c r="J67" s="19"/>
      <c r="K67" s="22">
        <v>0</v>
      </c>
      <c r="L67" s="19">
        <v>46</v>
      </c>
      <c r="M67" s="19"/>
      <c r="N67" s="19"/>
      <c r="O67" s="22">
        <v>48750</v>
      </c>
      <c r="P67" s="21">
        <f t="shared" si="6"/>
        <v>443</v>
      </c>
      <c r="Q67" s="114">
        <f t="shared" si="7"/>
        <v>590797</v>
      </c>
    </row>
    <row r="68" spans="1:17" ht="11.25">
      <c r="A68" s="42" t="s">
        <v>64</v>
      </c>
      <c r="B68" s="106">
        <v>17</v>
      </c>
      <c r="C68" s="106"/>
      <c r="D68" s="103">
        <v>32000</v>
      </c>
      <c r="E68" s="106">
        <v>82</v>
      </c>
      <c r="F68" s="142"/>
      <c r="G68" s="142"/>
      <c r="H68" s="91">
        <v>98250</v>
      </c>
      <c r="I68" s="19">
        <v>1</v>
      </c>
      <c r="J68" s="19"/>
      <c r="K68" s="22">
        <v>2954.9</v>
      </c>
      <c r="L68" s="19">
        <v>12</v>
      </c>
      <c r="M68" s="19"/>
      <c r="N68" s="19"/>
      <c r="O68" s="22">
        <v>26975</v>
      </c>
      <c r="P68" s="21">
        <f t="shared" si="6"/>
        <v>112</v>
      </c>
      <c r="Q68" s="114">
        <f t="shared" si="7"/>
        <v>160179.9</v>
      </c>
    </row>
    <row r="69" spans="1:17" ht="11.25">
      <c r="A69" s="42" t="s">
        <v>65</v>
      </c>
      <c r="B69" s="106">
        <v>86</v>
      </c>
      <c r="C69" s="106"/>
      <c r="D69" s="103">
        <v>164000</v>
      </c>
      <c r="E69" s="106">
        <v>353</v>
      </c>
      <c r="F69" s="142"/>
      <c r="G69" s="142"/>
      <c r="H69" s="91">
        <v>494250</v>
      </c>
      <c r="I69" s="19">
        <v>0</v>
      </c>
      <c r="J69" s="19"/>
      <c r="K69" s="22">
        <v>0</v>
      </c>
      <c r="L69" s="19">
        <v>62</v>
      </c>
      <c r="M69" s="19"/>
      <c r="N69" s="19"/>
      <c r="O69" s="22">
        <v>63100</v>
      </c>
      <c r="P69" s="21">
        <f t="shared" si="6"/>
        <v>501</v>
      </c>
      <c r="Q69" s="114">
        <f t="shared" si="7"/>
        <v>721350</v>
      </c>
    </row>
    <row r="70" spans="1:17" ht="11.25">
      <c r="A70" s="9" t="s">
        <v>66</v>
      </c>
      <c r="B70" s="106">
        <v>431</v>
      </c>
      <c r="C70" s="106"/>
      <c r="D70" s="103">
        <v>838000</v>
      </c>
      <c r="E70" s="59">
        <v>1262</v>
      </c>
      <c r="F70" s="145"/>
      <c r="G70" s="145"/>
      <c r="H70" s="51">
        <v>1776000</v>
      </c>
      <c r="I70" s="19">
        <v>2</v>
      </c>
      <c r="J70" s="19"/>
      <c r="K70" s="22">
        <v>5455.2</v>
      </c>
      <c r="L70" s="19">
        <v>212</v>
      </c>
      <c r="M70" s="19"/>
      <c r="N70" s="19"/>
      <c r="O70" s="22">
        <v>294700</v>
      </c>
      <c r="P70" s="21">
        <f t="shared" si="6"/>
        <v>1907</v>
      </c>
      <c r="Q70" s="114">
        <f t="shared" si="7"/>
        <v>2914155.2</v>
      </c>
    </row>
    <row r="71" spans="1:17" ht="11.25">
      <c r="A71" s="42" t="s">
        <v>67</v>
      </c>
      <c r="B71" s="106">
        <v>91</v>
      </c>
      <c r="C71" s="106"/>
      <c r="D71" s="103">
        <v>178000</v>
      </c>
      <c r="E71" s="59">
        <v>230</v>
      </c>
      <c r="F71" s="145"/>
      <c r="G71" s="145"/>
      <c r="H71" s="51">
        <v>318086</v>
      </c>
      <c r="I71" s="19">
        <v>0</v>
      </c>
      <c r="J71" s="19"/>
      <c r="K71" s="22">
        <v>0</v>
      </c>
      <c r="L71" s="19">
        <v>85</v>
      </c>
      <c r="M71" s="19"/>
      <c r="N71" s="19"/>
      <c r="O71" s="22">
        <v>152174</v>
      </c>
      <c r="P71" s="21">
        <f t="shared" si="6"/>
        <v>406</v>
      </c>
      <c r="Q71" s="114">
        <f t="shared" si="7"/>
        <v>648260</v>
      </c>
    </row>
    <row r="72" spans="1:17" ht="11.25">
      <c r="A72" s="42" t="s">
        <v>68</v>
      </c>
      <c r="B72" s="106">
        <v>13</v>
      </c>
      <c r="C72" s="106"/>
      <c r="D72" s="103">
        <v>24000</v>
      </c>
      <c r="E72" s="59">
        <v>172</v>
      </c>
      <c r="F72" s="145"/>
      <c r="G72" s="145"/>
      <c r="H72" s="51">
        <v>238320</v>
      </c>
      <c r="I72" s="19">
        <v>0</v>
      </c>
      <c r="J72" s="19"/>
      <c r="K72" s="22">
        <v>0</v>
      </c>
      <c r="L72" s="19">
        <v>40</v>
      </c>
      <c r="M72" s="19"/>
      <c r="N72" s="19"/>
      <c r="O72" s="22">
        <v>47625</v>
      </c>
      <c r="P72" s="21">
        <f t="shared" si="6"/>
        <v>225</v>
      </c>
      <c r="Q72" s="114">
        <f t="shared" si="7"/>
        <v>309945</v>
      </c>
    </row>
    <row r="73" spans="1:17" ht="11.25">
      <c r="A73" s="42" t="s">
        <v>69</v>
      </c>
      <c r="B73" s="106">
        <v>426</v>
      </c>
      <c r="C73" s="106"/>
      <c r="D73" s="103">
        <v>820000</v>
      </c>
      <c r="E73" s="59">
        <v>258</v>
      </c>
      <c r="F73" s="145"/>
      <c r="G73" s="145"/>
      <c r="H73" s="51">
        <v>369058</v>
      </c>
      <c r="I73" s="19">
        <v>10</v>
      </c>
      <c r="J73" s="19"/>
      <c r="K73" s="22">
        <v>27792.9</v>
      </c>
      <c r="L73" s="19">
        <v>29</v>
      </c>
      <c r="M73" s="19"/>
      <c r="N73" s="19"/>
      <c r="O73" s="22">
        <v>31814</v>
      </c>
      <c r="P73" s="21">
        <f t="shared" si="6"/>
        <v>723</v>
      </c>
      <c r="Q73" s="114">
        <f t="shared" si="7"/>
        <v>1248664.9</v>
      </c>
    </row>
    <row r="74" spans="1:17" ht="11.25">
      <c r="A74" s="42" t="s">
        <v>70</v>
      </c>
      <c r="B74" s="106">
        <v>91</v>
      </c>
      <c r="C74" s="106"/>
      <c r="D74" s="103">
        <v>168000</v>
      </c>
      <c r="E74" s="106">
        <v>762</v>
      </c>
      <c r="F74" s="142"/>
      <c r="G74" s="142"/>
      <c r="H74" s="91">
        <v>1019339</v>
      </c>
      <c r="I74" s="19">
        <v>19</v>
      </c>
      <c r="J74" s="19"/>
      <c r="K74" s="22">
        <v>55006.6</v>
      </c>
      <c r="L74" s="19">
        <v>111</v>
      </c>
      <c r="M74" s="19"/>
      <c r="N74" s="19"/>
      <c r="O74" s="22">
        <v>143784</v>
      </c>
      <c r="P74" s="21">
        <f t="shared" si="6"/>
        <v>983</v>
      </c>
      <c r="Q74" s="114">
        <f t="shared" si="7"/>
        <v>1386129.6</v>
      </c>
    </row>
    <row r="75" spans="1:17" ht="11.25">
      <c r="A75" s="42" t="s">
        <v>71</v>
      </c>
      <c r="B75" s="106">
        <v>70</v>
      </c>
      <c r="C75" s="106"/>
      <c r="D75" s="103">
        <v>136000</v>
      </c>
      <c r="E75" s="106">
        <v>199</v>
      </c>
      <c r="F75" s="142"/>
      <c r="G75" s="142"/>
      <c r="H75" s="91">
        <v>284872</v>
      </c>
      <c r="I75" s="19">
        <v>0</v>
      </c>
      <c r="J75" s="19"/>
      <c r="K75" s="22">
        <v>0</v>
      </c>
      <c r="L75" s="19">
        <v>49</v>
      </c>
      <c r="M75" s="19"/>
      <c r="N75" s="19"/>
      <c r="O75" s="22">
        <v>52700</v>
      </c>
      <c r="P75" s="21">
        <f t="shared" si="6"/>
        <v>318</v>
      </c>
      <c r="Q75" s="114">
        <f t="shared" si="7"/>
        <v>473572</v>
      </c>
    </row>
    <row r="76" spans="1:17" ht="11.25">
      <c r="A76" s="42" t="s">
        <v>72</v>
      </c>
      <c r="B76" s="106">
        <v>93</v>
      </c>
      <c r="C76" s="106"/>
      <c r="D76" s="103">
        <v>182000</v>
      </c>
      <c r="E76" s="106">
        <v>251</v>
      </c>
      <c r="F76" s="142"/>
      <c r="G76" s="142"/>
      <c r="H76" s="91">
        <v>355204</v>
      </c>
      <c r="I76" s="19">
        <v>0</v>
      </c>
      <c r="J76" s="19"/>
      <c r="K76" s="22">
        <v>0</v>
      </c>
      <c r="L76" s="19">
        <v>27</v>
      </c>
      <c r="M76" s="19"/>
      <c r="N76" s="19"/>
      <c r="O76" s="22">
        <v>33363</v>
      </c>
      <c r="P76" s="21">
        <f t="shared" si="6"/>
        <v>371</v>
      </c>
      <c r="Q76" s="114">
        <f t="shared" si="7"/>
        <v>570567</v>
      </c>
    </row>
    <row r="77" spans="1:17" ht="11.25">
      <c r="A77" s="42" t="s">
        <v>73</v>
      </c>
      <c r="B77" s="106">
        <v>13</v>
      </c>
      <c r="C77" s="106"/>
      <c r="D77" s="103">
        <v>25000</v>
      </c>
      <c r="E77" s="106">
        <v>125</v>
      </c>
      <c r="F77" s="142"/>
      <c r="G77" s="142"/>
      <c r="H77" s="91">
        <v>173839</v>
      </c>
      <c r="I77" s="19">
        <v>0</v>
      </c>
      <c r="J77" s="19"/>
      <c r="K77" s="22">
        <v>0</v>
      </c>
      <c r="L77" s="19">
        <v>16</v>
      </c>
      <c r="M77" s="19"/>
      <c r="N77" s="19"/>
      <c r="O77" s="22">
        <v>19375</v>
      </c>
      <c r="P77" s="21">
        <f t="shared" si="6"/>
        <v>154</v>
      </c>
      <c r="Q77" s="114">
        <f t="shared" si="7"/>
        <v>218214</v>
      </c>
    </row>
    <row r="78" spans="1:17" ht="11.25">
      <c r="A78" s="42" t="s">
        <v>27</v>
      </c>
      <c r="B78" s="19">
        <f>SUM(B56:B77)</f>
        <v>1804</v>
      </c>
      <c r="C78" s="19"/>
      <c r="D78" s="27">
        <f aca="true" t="shared" si="8" ref="D78:O78">SUM(D56:D77)</f>
        <v>3469000</v>
      </c>
      <c r="E78" s="19">
        <f t="shared" si="8"/>
        <v>9190</v>
      </c>
      <c r="F78" s="94"/>
      <c r="G78" s="94"/>
      <c r="H78" s="115">
        <f t="shared" si="8"/>
        <v>12278228</v>
      </c>
      <c r="I78" s="19">
        <f t="shared" si="8"/>
        <v>47</v>
      </c>
      <c r="J78" s="19"/>
      <c r="K78" s="27">
        <f t="shared" si="8"/>
        <v>122152.1</v>
      </c>
      <c r="L78" s="19">
        <f t="shared" si="8"/>
        <v>1391</v>
      </c>
      <c r="M78" s="19"/>
      <c r="N78" s="19"/>
      <c r="O78" s="27">
        <f t="shared" si="8"/>
        <v>1814703</v>
      </c>
      <c r="P78" s="19">
        <f>SUM(P56:P77)</f>
        <v>12432</v>
      </c>
      <c r="Q78" s="115">
        <f>SUM(Q56:Q77)</f>
        <v>17684083.1</v>
      </c>
    </row>
    <row r="79" spans="2:17" ht="11.25">
      <c r="B79" s="19"/>
      <c r="C79" s="19"/>
      <c r="D79" s="22"/>
      <c r="E79" s="19"/>
      <c r="F79" s="94"/>
      <c r="G79" s="94"/>
      <c r="H79" s="96"/>
      <c r="I79" s="19"/>
      <c r="J79" s="19"/>
      <c r="K79" s="22"/>
      <c r="L79" s="19"/>
      <c r="M79" s="19"/>
      <c r="N79" s="19"/>
      <c r="O79" s="22"/>
      <c r="P79" s="21"/>
      <c r="Q79" s="98"/>
    </row>
    <row r="80" spans="1:17" ht="33.75">
      <c r="A80" s="24" t="s">
        <v>74</v>
      </c>
      <c r="B80" s="19"/>
      <c r="C80" s="19"/>
      <c r="D80" s="22"/>
      <c r="E80" s="19"/>
      <c r="F80" s="94"/>
      <c r="G80" s="94"/>
      <c r="H80" s="96"/>
      <c r="I80" s="19"/>
      <c r="J80" s="19"/>
      <c r="K80" s="22"/>
      <c r="L80" s="19"/>
      <c r="M80" s="19"/>
      <c r="N80" s="19"/>
      <c r="O80" s="22"/>
      <c r="P80" s="21"/>
      <c r="Q80" s="98"/>
    </row>
    <row r="81" spans="1:17" ht="11.25">
      <c r="A81" s="2"/>
      <c r="B81" s="28"/>
      <c r="C81" s="28"/>
      <c r="D81" s="23"/>
      <c r="E81" s="28"/>
      <c r="F81" s="102"/>
      <c r="G81" s="102"/>
      <c r="H81" s="97"/>
      <c r="I81" s="28"/>
      <c r="J81" s="28"/>
      <c r="K81" s="23"/>
      <c r="L81" s="28"/>
      <c r="M81" s="28"/>
      <c r="N81" s="28"/>
      <c r="O81" s="23"/>
      <c r="P81" s="35"/>
      <c r="Q81" s="113"/>
    </row>
    <row r="82" spans="1:17" ht="11.25">
      <c r="A82" s="1" t="s">
        <v>8</v>
      </c>
      <c r="B82" s="19">
        <v>2</v>
      </c>
      <c r="C82" s="19"/>
      <c r="D82" s="22">
        <v>4000</v>
      </c>
      <c r="E82" s="19">
        <v>8</v>
      </c>
      <c r="F82" s="94"/>
      <c r="G82" s="94"/>
      <c r="H82" s="96">
        <v>8797</v>
      </c>
      <c r="I82" s="19">
        <v>0</v>
      </c>
      <c r="J82" s="19"/>
      <c r="K82" s="22">
        <v>0</v>
      </c>
      <c r="L82" s="19">
        <v>4</v>
      </c>
      <c r="M82" s="19"/>
      <c r="N82" s="19"/>
      <c r="O82" s="22">
        <v>4716</v>
      </c>
      <c r="P82" s="21">
        <f>SUM(B82,E82,I82,L82)</f>
        <v>14</v>
      </c>
      <c r="Q82" s="114">
        <f>SUM(O82,K82,H82,D82)</f>
        <v>17513</v>
      </c>
    </row>
    <row r="83" spans="1:17" ht="11.25">
      <c r="A83" s="1" t="s">
        <v>9</v>
      </c>
      <c r="B83" s="19">
        <v>0</v>
      </c>
      <c r="C83" s="19"/>
      <c r="D83" s="22">
        <v>0</v>
      </c>
      <c r="E83" s="19">
        <v>43</v>
      </c>
      <c r="F83" s="94"/>
      <c r="G83" s="94"/>
      <c r="H83" s="96">
        <v>48750</v>
      </c>
      <c r="I83" s="19">
        <v>0</v>
      </c>
      <c r="J83" s="19"/>
      <c r="K83" s="22">
        <v>0</v>
      </c>
      <c r="L83" s="19">
        <v>4</v>
      </c>
      <c r="M83" s="19"/>
      <c r="N83" s="19"/>
      <c r="O83" s="22">
        <v>4075</v>
      </c>
      <c r="P83" s="21">
        <f>SUM(B83,E83,I83,L83)</f>
        <v>47</v>
      </c>
      <c r="Q83" s="114">
        <f>SUM(O83,K83,H83,D83)</f>
        <v>52825</v>
      </c>
    </row>
    <row r="84" spans="1:17" ht="11.25">
      <c r="A84" s="42" t="s">
        <v>27</v>
      </c>
      <c r="B84" s="19">
        <f>SUM(B82:B83)</f>
        <v>2</v>
      </c>
      <c r="C84" s="19"/>
      <c r="D84" s="22">
        <f>SUM(D82)</f>
        <v>4000</v>
      </c>
      <c r="E84" s="19">
        <f>SUM(E82:E83)</f>
        <v>51</v>
      </c>
      <c r="F84" s="94"/>
      <c r="G84" s="94"/>
      <c r="H84" s="96">
        <f>SUM(H82:H83)</f>
        <v>57547</v>
      </c>
      <c r="I84" s="19">
        <f>SUM(I82:I83)</f>
        <v>0</v>
      </c>
      <c r="J84" s="19"/>
      <c r="K84" s="22">
        <v>0</v>
      </c>
      <c r="L84" s="19">
        <f>SUM(L82:L83)</f>
        <v>8</v>
      </c>
      <c r="M84" s="19"/>
      <c r="N84" s="19"/>
      <c r="O84" s="22">
        <f>SUM(O82:O83)</f>
        <v>8791</v>
      </c>
      <c r="P84" s="21">
        <f>SUM(P82:P83)</f>
        <v>61</v>
      </c>
      <c r="Q84" s="98">
        <f>SUM(Q82:Q83)</f>
        <v>70338</v>
      </c>
    </row>
    <row r="85" spans="1:17" ht="11.25">
      <c r="A85" s="5"/>
      <c r="B85" s="19"/>
      <c r="C85" s="19"/>
      <c r="D85" s="26"/>
      <c r="E85" s="19"/>
      <c r="F85" s="94"/>
      <c r="G85" s="94"/>
      <c r="H85" s="96"/>
      <c r="I85" s="19"/>
      <c r="J85" s="19"/>
      <c r="K85" s="22"/>
      <c r="L85" s="19"/>
      <c r="M85" s="19"/>
      <c r="N85" s="19"/>
      <c r="O85" s="22"/>
      <c r="P85" s="21"/>
      <c r="Q85" s="98"/>
    </row>
    <row r="86" spans="1:17" ht="22.5">
      <c r="A86" s="25" t="s">
        <v>114</v>
      </c>
      <c r="B86" s="21">
        <f aca="true" t="shared" si="9" ref="B86:Q86">SUM(B78+B84)</f>
        <v>1806</v>
      </c>
      <c r="C86" s="21"/>
      <c r="D86" s="87">
        <f t="shared" si="9"/>
        <v>3473000</v>
      </c>
      <c r="E86" s="21">
        <f t="shared" si="9"/>
        <v>9241</v>
      </c>
      <c r="F86" s="146"/>
      <c r="G86" s="146"/>
      <c r="H86" s="116">
        <f t="shared" si="9"/>
        <v>12335775</v>
      </c>
      <c r="I86" s="21">
        <f t="shared" si="9"/>
        <v>47</v>
      </c>
      <c r="J86" s="21"/>
      <c r="K86" s="58">
        <f t="shared" si="9"/>
        <v>122152.1</v>
      </c>
      <c r="L86" s="21">
        <f t="shared" si="9"/>
        <v>1399</v>
      </c>
      <c r="M86" s="21"/>
      <c r="N86" s="21"/>
      <c r="O86" s="58">
        <f t="shared" si="9"/>
        <v>1823494</v>
      </c>
      <c r="P86" s="21">
        <f t="shared" si="9"/>
        <v>12493</v>
      </c>
      <c r="Q86" s="116">
        <f t="shared" si="9"/>
        <v>17754421.1</v>
      </c>
    </row>
    <row r="87" spans="1:17" ht="11.25">
      <c r="A87" s="42"/>
      <c r="B87" s="21"/>
      <c r="C87" s="21"/>
      <c r="D87" s="87"/>
      <c r="E87" s="59"/>
      <c r="F87" s="112"/>
      <c r="G87" s="112"/>
      <c r="H87" s="112"/>
      <c r="I87" s="59"/>
      <c r="J87" s="59"/>
      <c r="K87" s="59"/>
      <c r="L87" s="59"/>
      <c r="M87" s="59"/>
      <c r="N87" s="59"/>
      <c r="O87" s="59"/>
      <c r="P87" s="21"/>
      <c r="Q87" s="116"/>
    </row>
    <row r="88" spans="1:17" ht="12" thickBot="1">
      <c r="A88" s="55" t="s">
        <v>113</v>
      </c>
      <c r="B88" s="60">
        <f aca="true" t="shared" si="10" ref="B88:Q88">SUM(B43+B86)</f>
        <v>8450</v>
      </c>
      <c r="C88" s="60"/>
      <c r="D88" s="88">
        <f t="shared" si="10"/>
        <v>16041528.969999999</v>
      </c>
      <c r="E88" s="60">
        <f t="shared" si="10"/>
        <v>11174</v>
      </c>
      <c r="F88" s="147"/>
      <c r="G88" s="147"/>
      <c r="H88" s="117">
        <f t="shared" si="10"/>
        <v>14623068</v>
      </c>
      <c r="I88" s="60">
        <f t="shared" si="10"/>
        <v>188</v>
      </c>
      <c r="J88" s="60"/>
      <c r="K88" s="61">
        <f t="shared" si="10"/>
        <v>403501.1</v>
      </c>
      <c r="L88" s="60">
        <f t="shared" si="10"/>
        <v>4508</v>
      </c>
      <c r="M88" s="60"/>
      <c r="N88" s="60"/>
      <c r="O88" s="61">
        <f t="shared" si="10"/>
        <v>9053903.36</v>
      </c>
      <c r="P88" s="60">
        <f t="shared" si="10"/>
        <v>24320</v>
      </c>
      <c r="Q88" s="117">
        <f t="shared" si="10"/>
        <v>40122001.43</v>
      </c>
    </row>
    <row r="89" spans="1:17" ht="12" thickTop="1">
      <c r="A89" s="9" t="s">
        <v>43</v>
      </c>
      <c r="B89" s="56"/>
      <c r="C89" s="56"/>
      <c r="D89" s="57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ht="11.25">
      <c r="A90" s="9" t="s">
        <v>44</v>
      </c>
      <c r="B90" s="56"/>
      <c r="C90" s="56"/>
      <c r="D90" s="57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23" ht="11.25">
      <c r="A91" s="54"/>
      <c r="B91" s="14"/>
      <c r="C91" s="14"/>
      <c r="D91" s="6"/>
      <c r="E91" s="14"/>
      <c r="F91" s="14"/>
      <c r="G91" s="14"/>
      <c r="H91" s="6"/>
      <c r="I91" s="14"/>
      <c r="J91" s="14"/>
      <c r="K91" s="6"/>
      <c r="L91" s="14"/>
      <c r="M91" s="14"/>
      <c r="N91" s="14"/>
      <c r="O91" s="6"/>
      <c r="P91" s="41"/>
      <c r="Q91" s="62"/>
      <c r="R91" s="2"/>
      <c r="S91" s="2"/>
      <c r="T91" s="2"/>
      <c r="U91" s="2"/>
      <c r="V91" s="2"/>
      <c r="W91" s="2"/>
    </row>
    <row r="92" spans="1:23" ht="11.25">
      <c r="A92" s="9" t="s">
        <v>75</v>
      </c>
      <c r="B92" s="56"/>
      <c r="C92" s="56"/>
      <c r="D92" s="57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2"/>
      <c r="S92" s="2"/>
      <c r="T92" s="2"/>
      <c r="U92" s="2"/>
      <c r="V92" s="2"/>
      <c r="W92" s="2"/>
    </row>
    <row r="93" spans="1:23" ht="11.25">
      <c r="A93" s="63" t="s">
        <v>117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2"/>
      <c r="S93" s="2"/>
      <c r="T93" s="2"/>
      <c r="U93" s="2"/>
      <c r="V93" s="2"/>
      <c r="W93" s="2"/>
    </row>
    <row r="94" spans="1:23" ht="11.25">
      <c r="A94" s="63" t="s">
        <v>76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2"/>
      <c r="S94" s="2"/>
      <c r="T94" s="2"/>
      <c r="U94" s="2"/>
      <c r="V94" s="2"/>
      <c r="W94" s="2"/>
    </row>
    <row r="95" spans="1:23" ht="12" customHeight="1" thickBot="1">
      <c r="A95" s="85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42"/>
      <c r="M95" s="42"/>
      <c r="N95" s="42"/>
      <c r="O95" s="42"/>
      <c r="P95" s="42"/>
      <c r="Q95" s="42"/>
      <c r="R95" s="2"/>
      <c r="S95" s="2"/>
      <c r="T95" s="2"/>
      <c r="U95" s="2"/>
      <c r="V95" s="2"/>
      <c r="W95" s="2"/>
    </row>
    <row r="96" spans="1:23" ht="12" thickTop="1">
      <c r="A96" s="44"/>
      <c r="B96" s="70" t="s">
        <v>10</v>
      </c>
      <c r="C96" s="139"/>
      <c r="D96" s="45"/>
      <c r="E96" s="70" t="s">
        <v>46</v>
      </c>
      <c r="F96" s="139"/>
      <c r="G96" s="139"/>
      <c r="H96" s="45"/>
      <c r="I96" s="70" t="s">
        <v>47</v>
      </c>
      <c r="J96" s="139"/>
      <c r="K96" s="45"/>
      <c r="L96" s="70" t="s">
        <v>12</v>
      </c>
      <c r="M96" s="139"/>
      <c r="N96" s="139"/>
      <c r="O96" s="45"/>
      <c r="P96" s="72"/>
      <c r="Q96" s="46"/>
      <c r="R96" s="2"/>
      <c r="S96" s="2"/>
      <c r="T96" s="2"/>
      <c r="U96" s="2"/>
      <c r="V96" s="2"/>
      <c r="W96" s="2"/>
    </row>
    <row r="97" spans="1:23" ht="11.25">
      <c r="A97" s="42"/>
      <c r="B97" s="75" t="s">
        <v>3</v>
      </c>
      <c r="C97" s="77"/>
      <c r="D97" s="77"/>
      <c r="E97" s="75" t="s">
        <v>48</v>
      </c>
      <c r="F97" s="77"/>
      <c r="G97" s="77"/>
      <c r="H97" s="77"/>
      <c r="I97" s="75" t="s">
        <v>49</v>
      </c>
      <c r="J97" s="77"/>
      <c r="K97" s="77"/>
      <c r="L97" s="75" t="s">
        <v>13</v>
      </c>
      <c r="M97" s="77"/>
      <c r="N97" s="77"/>
      <c r="O97" s="77"/>
      <c r="P97" s="75" t="s">
        <v>50</v>
      </c>
      <c r="Q97" s="77"/>
      <c r="R97" s="2"/>
      <c r="S97" s="2"/>
      <c r="T97" s="2"/>
      <c r="U97" s="2"/>
      <c r="V97" s="2"/>
      <c r="W97" s="2"/>
    </row>
    <row r="98" spans="1:23" ht="11.25">
      <c r="A98" s="42"/>
      <c r="B98" s="71" t="s">
        <v>6</v>
      </c>
      <c r="C98" s="71"/>
      <c r="D98" s="82" t="s">
        <v>7</v>
      </c>
      <c r="E98" s="71" t="s">
        <v>6</v>
      </c>
      <c r="F98" s="71"/>
      <c r="G98" s="71"/>
      <c r="H98" s="82" t="s">
        <v>7</v>
      </c>
      <c r="I98" s="71" t="s">
        <v>6</v>
      </c>
      <c r="J98" s="71"/>
      <c r="K98" s="82" t="s">
        <v>7</v>
      </c>
      <c r="L98" s="71" t="s">
        <v>6</v>
      </c>
      <c r="M98" s="71"/>
      <c r="N98" s="71"/>
      <c r="O98" s="82" t="s">
        <v>7</v>
      </c>
      <c r="P98" s="71" t="s">
        <v>6</v>
      </c>
      <c r="Q98" s="81" t="s">
        <v>7</v>
      </c>
      <c r="R98" s="2"/>
      <c r="S98" s="2"/>
      <c r="T98" s="2"/>
      <c r="U98" s="2"/>
      <c r="V98" s="2"/>
      <c r="W98" s="2"/>
    </row>
    <row r="99" spans="1:23" ht="11.25">
      <c r="A99" s="64"/>
      <c r="B99" s="127"/>
      <c r="C99" s="127"/>
      <c r="D99" s="130"/>
      <c r="E99" s="124"/>
      <c r="F99" s="124"/>
      <c r="G99" s="124"/>
      <c r="H99" s="124"/>
      <c r="I99" s="124"/>
      <c r="J99" s="144"/>
      <c r="K99" s="121"/>
      <c r="L99" s="66"/>
      <c r="M99" s="66"/>
      <c r="N99" s="66"/>
      <c r="O99" s="66"/>
      <c r="P99" s="66"/>
      <c r="Q99" s="111"/>
      <c r="R99" s="2"/>
      <c r="S99" s="2"/>
      <c r="T99" s="2"/>
      <c r="U99" s="2"/>
      <c r="V99" s="2"/>
      <c r="W99" s="2"/>
    </row>
    <row r="100" spans="1:23" ht="22.5">
      <c r="A100" s="24" t="s">
        <v>77</v>
      </c>
      <c r="B100" s="21"/>
      <c r="C100" s="21"/>
      <c r="D100" s="58"/>
      <c r="E100" s="59"/>
      <c r="F100" s="59"/>
      <c r="G100" s="59"/>
      <c r="H100" s="59"/>
      <c r="I100" s="59"/>
      <c r="J100" s="145"/>
      <c r="K100" s="122"/>
      <c r="L100" s="69"/>
      <c r="M100" s="69"/>
      <c r="N100" s="69"/>
      <c r="O100" s="69"/>
      <c r="P100" s="67"/>
      <c r="Q100" s="116"/>
      <c r="R100" s="2"/>
      <c r="S100" s="2"/>
      <c r="T100" s="2"/>
      <c r="U100" s="2"/>
      <c r="V100" s="2"/>
      <c r="W100" s="2"/>
    </row>
    <row r="101" spans="1:23" ht="11.25">
      <c r="A101" s="54"/>
      <c r="B101" s="19"/>
      <c r="C101" s="19"/>
      <c r="D101" s="22"/>
      <c r="E101" s="19"/>
      <c r="F101" s="19"/>
      <c r="G101" s="19"/>
      <c r="H101" s="22"/>
      <c r="I101" s="19"/>
      <c r="J101" s="14"/>
      <c r="K101" s="125"/>
      <c r="L101" s="78"/>
      <c r="M101" s="78"/>
      <c r="N101" s="78"/>
      <c r="O101" s="79"/>
      <c r="P101" s="67"/>
      <c r="Q101" s="98"/>
      <c r="R101" s="2"/>
      <c r="S101" s="2"/>
      <c r="T101" s="2"/>
      <c r="U101" s="2"/>
      <c r="V101" s="2"/>
      <c r="W101" s="2"/>
    </row>
    <row r="102" spans="1:23" ht="11.25">
      <c r="A102" s="9" t="s">
        <v>78</v>
      </c>
      <c r="B102" s="106">
        <v>2</v>
      </c>
      <c r="C102" s="106"/>
      <c r="D102" s="131">
        <v>3000</v>
      </c>
      <c r="E102" s="106">
        <v>59</v>
      </c>
      <c r="F102" s="106"/>
      <c r="G102" s="106"/>
      <c r="H102" s="106">
        <v>72750</v>
      </c>
      <c r="I102" s="128">
        <v>0</v>
      </c>
      <c r="J102" s="53"/>
      <c r="K102" s="119">
        <v>0</v>
      </c>
      <c r="L102" s="67">
        <v>11</v>
      </c>
      <c r="M102" s="67"/>
      <c r="N102" s="67"/>
      <c r="O102" s="68">
        <v>7625</v>
      </c>
      <c r="P102" s="21">
        <f>SUM(B102,E102,I102,L102)</f>
        <v>72</v>
      </c>
      <c r="Q102" s="114">
        <f>SUM(O102,K102,H102,D102)</f>
        <v>83375</v>
      </c>
      <c r="R102" s="2"/>
      <c r="S102" s="2"/>
      <c r="T102" s="2"/>
      <c r="U102" s="2"/>
      <c r="V102" s="2"/>
      <c r="W102" s="2"/>
    </row>
    <row r="103" spans="1:23" ht="11.25">
      <c r="A103" s="9" t="s">
        <v>79</v>
      </c>
      <c r="B103" s="106">
        <v>2</v>
      </c>
      <c r="C103" s="106"/>
      <c r="D103" s="131">
        <v>4000</v>
      </c>
      <c r="E103" s="106">
        <v>62</v>
      </c>
      <c r="F103" s="106"/>
      <c r="G103" s="106"/>
      <c r="H103" s="106">
        <v>80250</v>
      </c>
      <c r="I103" s="19">
        <v>0</v>
      </c>
      <c r="J103" s="94"/>
      <c r="K103" s="102">
        <v>0</v>
      </c>
      <c r="L103" s="67">
        <v>3</v>
      </c>
      <c r="M103" s="67"/>
      <c r="N103" s="67"/>
      <c r="O103" s="68">
        <v>2925</v>
      </c>
      <c r="P103" s="21">
        <f>SUM(B103,E103,I103,L103)</f>
        <v>67</v>
      </c>
      <c r="Q103" s="114">
        <f>SUM(O103,K103,H103,D103)</f>
        <v>87175</v>
      </c>
      <c r="R103" s="2"/>
      <c r="S103" s="2"/>
      <c r="T103" s="2"/>
      <c r="U103" s="2"/>
      <c r="V103" s="2"/>
      <c r="W103" s="2"/>
    </row>
    <row r="104" spans="1:17" ht="11.25">
      <c r="A104" s="42" t="s">
        <v>27</v>
      </c>
      <c r="B104" s="21">
        <f aca="true" t="shared" si="11" ref="B104:Q104">SUM(B102:B103)</f>
        <v>4</v>
      </c>
      <c r="C104" s="21"/>
      <c r="D104" s="87">
        <f t="shared" si="11"/>
        <v>7000</v>
      </c>
      <c r="E104" s="21">
        <f t="shared" si="11"/>
        <v>121</v>
      </c>
      <c r="F104" s="21"/>
      <c r="G104" s="21"/>
      <c r="H104" s="58">
        <f t="shared" si="11"/>
        <v>153000</v>
      </c>
      <c r="I104" s="21">
        <f t="shared" si="11"/>
        <v>0</v>
      </c>
      <c r="J104" s="41"/>
      <c r="K104" s="119">
        <f t="shared" si="11"/>
        <v>0</v>
      </c>
      <c r="L104" s="67">
        <f t="shared" si="11"/>
        <v>14</v>
      </c>
      <c r="M104" s="67"/>
      <c r="N104" s="67"/>
      <c r="O104" s="68">
        <f t="shared" si="11"/>
        <v>10550</v>
      </c>
      <c r="P104" s="67">
        <f t="shared" si="11"/>
        <v>139</v>
      </c>
      <c r="Q104" s="116">
        <f t="shared" si="11"/>
        <v>170550</v>
      </c>
    </row>
    <row r="105" spans="1:17" ht="11.25">
      <c r="A105" s="42"/>
      <c r="B105" s="21"/>
      <c r="C105" s="21"/>
      <c r="D105" s="87"/>
      <c r="E105" s="59"/>
      <c r="F105" s="59"/>
      <c r="G105" s="59"/>
      <c r="H105" s="59"/>
      <c r="I105" s="59"/>
      <c r="J105" s="145"/>
      <c r="K105" s="122"/>
      <c r="L105" s="69"/>
      <c r="M105" s="69"/>
      <c r="N105" s="69"/>
      <c r="O105" s="69"/>
      <c r="P105" s="67"/>
      <c r="Q105" s="116"/>
    </row>
    <row r="106" spans="1:17" ht="22.5">
      <c r="A106" s="24" t="s">
        <v>80</v>
      </c>
      <c r="B106" s="21"/>
      <c r="C106" s="21"/>
      <c r="D106" s="87"/>
      <c r="E106" s="59"/>
      <c r="F106" s="59"/>
      <c r="G106" s="59"/>
      <c r="H106" s="59"/>
      <c r="I106" s="59"/>
      <c r="J106" s="145"/>
      <c r="K106" s="122"/>
      <c r="L106" s="69"/>
      <c r="M106" s="69"/>
      <c r="N106" s="69"/>
      <c r="O106" s="69"/>
      <c r="P106" s="69"/>
      <c r="Q106" s="112"/>
    </row>
    <row r="107" spans="1:17" ht="11.25">
      <c r="A107" s="42"/>
      <c r="B107" s="21"/>
      <c r="C107" s="21"/>
      <c r="D107" s="87"/>
      <c r="E107" s="59"/>
      <c r="F107" s="59"/>
      <c r="G107" s="59"/>
      <c r="H107" s="59"/>
      <c r="I107" s="59"/>
      <c r="J107" s="145"/>
      <c r="K107" s="122"/>
      <c r="L107" s="69"/>
      <c r="M107" s="69"/>
      <c r="N107" s="69"/>
      <c r="O107" s="69"/>
      <c r="P107" s="69"/>
      <c r="Q107" s="112"/>
    </row>
    <row r="108" spans="1:17" ht="11.25">
      <c r="A108" s="42" t="s">
        <v>81</v>
      </c>
      <c r="B108" s="21">
        <v>0</v>
      </c>
      <c r="C108" s="21"/>
      <c r="D108" s="58">
        <v>0</v>
      </c>
      <c r="E108" s="106">
        <v>0</v>
      </c>
      <c r="F108" s="106"/>
      <c r="G108" s="106"/>
      <c r="H108" s="103">
        <v>0</v>
      </c>
      <c r="I108" s="19">
        <v>0</v>
      </c>
      <c r="J108" s="94"/>
      <c r="K108" s="96">
        <v>0</v>
      </c>
      <c r="L108" s="67">
        <v>0</v>
      </c>
      <c r="M108" s="67"/>
      <c r="N108" s="67"/>
      <c r="O108" s="68">
        <v>0</v>
      </c>
      <c r="P108" s="21">
        <f aca="true" t="shared" si="12" ref="P108:P113">SUM(B108,E108,I108,L108)</f>
        <v>0</v>
      </c>
      <c r="Q108" s="114">
        <f aca="true" t="shared" si="13" ref="Q108:Q113">SUM(O108,K108,H108,D108)</f>
        <v>0</v>
      </c>
    </row>
    <row r="109" spans="1:17" ht="11.25">
      <c r="A109" s="42" t="s">
        <v>82</v>
      </c>
      <c r="B109" s="21">
        <v>1</v>
      </c>
      <c r="C109" s="21"/>
      <c r="D109" s="58">
        <v>1000</v>
      </c>
      <c r="E109" s="106">
        <v>34</v>
      </c>
      <c r="F109" s="106"/>
      <c r="G109" s="106"/>
      <c r="H109" s="103">
        <v>33000</v>
      </c>
      <c r="I109" s="19">
        <v>1</v>
      </c>
      <c r="J109" s="94"/>
      <c r="K109" s="96">
        <v>3182.2</v>
      </c>
      <c r="L109" s="67">
        <v>3</v>
      </c>
      <c r="M109" s="67"/>
      <c r="N109" s="67"/>
      <c r="O109" s="68">
        <v>2725</v>
      </c>
      <c r="P109" s="21">
        <f t="shared" si="12"/>
        <v>39</v>
      </c>
      <c r="Q109" s="114">
        <f t="shared" si="13"/>
        <v>39907.2</v>
      </c>
    </row>
    <row r="110" spans="1:17" ht="11.25">
      <c r="A110" s="42" t="s">
        <v>83</v>
      </c>
      <c r="B110" s="21">
        <v>0</v>
      </c>
      <c r="C110" s="21"/>
      <c r="D110" s="58">
        <v>0</v>
      </c>
      <c r="E110" s="106">
        <v>9</v>
      </c>
      <c r="F110" s="106"/>
      <c r="G110" s="106"/>
      <c r="H110" s="103">
        <v>12000</v>
      </c>
      <c r="I110" s="19">
        <v>0</v>
      </c>
      <c r="J110" s="94"/>
      <c r="K110" s="96">
        <v>0</v>
      </c>
      <c r="L110" s="67">
        <v>0</v>
      </c>
      <c r="M110" s="67"/>
      <c r="N110" s="67"/>
      <c r="O110" s="68">
        <v>0</v>
      </c>
      <c r="P110" s="21">
        <f t="shared" si="12"/>
        <v>9</v>
      </c>
      <c r="Q110" s="114">
        <f t="shared" si="13"/>
        <v>12000</v>
      </c>
    </row>
    <row r="111" spans="1:17" ht="11.25">
      <c r="A111" s="9" t="s">
        <v>84</v>
      </c>
      <c r="B111" s="106">
        <v>1</v>
      </c>
      <c r="C111" s="106"/>
      <c r="D111" s="103">
        <v>1000</v>
      </c>
      <c r="E111" s="106">
        <v>27</v>
      </c>
      <c r="F111" s="106"/>
      <c r="G111" s="106"/>
      <c r="H111" s="103">
        <v>30000</v>
      </c>
      <c r="I111" s="128">
        <v>3</v>
      </c>
      <c r="J111" s="53"/>
      <c r="K111" s="119">
        <v>4773.3</v>
      </c>
      <c r="L111" s="67">
        <v>6</v>
      </c>
      <c r="M111" s="67"/>
      <c r="N111" s="67"/>
      <c r="O111" s="68">
        <v>12200</v>
      </c>
      <c r="P111" s="21">
        <f t="shared" si="12"/>
        <v>37</v>
      </c>
      <c r="Q111" s="114">
        <f t="shared" si="13"/>
        <v>47973.3</v>
      </c>
    </row>
    <row r="112" spans="1:17" ht="11.25">
      <c r="A112" s="42" t="s">
        <v>85</v>
      </c>
      <c r="B112" s="106">
        <v>59</v>
      </c>
      <c r="C112" s="106"/>
      <c r="D112" s="103">
        <v>114257</v>
      </c>
      <c r="E112" s="106">
        <v>107</v>
      </c>
      <c r="F112" s="106"/>
      <c r="G112" s="106"/>
      <c r="H112" s="103">
        <v>155003.25</v>
      </c>
      <c r="I112" s="19">
        <v>0</v>
      </c>
      <c r="J112" s="94"/>
      <c r="K112" s="96">
        <v>0</v>
      </c>
      <c r="L112" s="67">
        <v>16</v>
      </c>
      <c r="M112" s="67"/>
      <c r="N112" s="67"/>
      <c r="O112" s="68">
        <v>16000</v>
      </c>
      <c r="P112" s="21">
        <f t="shared" si="12"/>
        <v>182</v>
      </c>
      <c r="Q112" s="114">
        <f t="shared" si="13"/>
        <v>285260.25</v>
      </c>
    </row>
    <row r="113" spans="1:17" ht="11.25">
      <c r="A113" s="9" t="s">
        <v>86</v>
      </c>
      <c r="B113" s="106">
        <v>0</v>
      </c>
      <c r="C113" s="106"/>
      <c r="D113" s="103">
        <v>0</v>
      </c>
      <c r="E113" s="106">
        <v>2</v>
      </c>
      <c r="F113" s="106"/>
      <c r="G113" s="106"/>
      <c r="H113" s="103">
        <v>1500</v>
      </c>
      <c r="I113" s="19">
        <v>0</v>
      </c>
      <c r="J113" s="94"/>
      <c r="K113" s="96">
        <v>0</v>
      </c>
      <c r="L113" s="67">
        <v>1</v>
      </c>
      <c r="M113" s="67"/>
      <c r="N113" s="67"/>
      <c r="O113" s="68">
        <v>1075</v>
      </c>
      <c r="P113" s="21">
        <f t="shared" si="12"/>
        <v>3</v>
      </c>
      <c r="Q113" s="114">
        <f t="shared" si="13"/>
        <v>2575</v>
      </c>
    </row>
    <row r="114" spans="1:17" ht="11.25">
      <c r="A114" s="9" t="s">
        <v>27</v>
      </c>
      <c r="B114" s="21">
        <f aca="true" t="shared" si="14" ref="B114:Q114">SUM(B108:B113)</f>
        <v>61</v>
      </c>
      <c r="C114" s="21"/>
      <c r="D114" s="58">
        <f t="shared" si="14"/>
        <v>116257</v>
      </c>
      <c r="E114" s="21">
        <f t="shared" si="14"/>
        <v>179</v>
      </c>
      <c r="F114" s="21"/>
      <c r="G114" s="21"/>
      <c r="H114" s="58">
        <f t="shared" si="14"/>
        <v>231503.25</v>
      </c>
      <c r="I114" s="21">
        <f t="shared" si="14"/>
        <v>4</v>
      </c>
      <c r="J114" s="41"/>
      <c r="K114" s="119">
        <f t="shared" si="14"/>
        <v>7955.5</v>
      </c>
      <c r="L114" s="67">
        <f t="shared" si="14"/>
        <v>26</v>
      </c>
      <c r="M114" s="67"/>
      <c r="N114" s="67"/>
      <c r="O114" s="68">
        <f t="shared" si="14"/>
        <v>32000</v>
      </c>
      <c r="P114" s="67">
        <f t="shared" si="14"/>
        <v>270</v>
      </c>
      <c r="Q114" s="116">
        <f t="shared" si="14"/>
        <v>387715.75</v>
      </c>
    </row>
    <row r="115" spans="1:17" ht="11.25">
      <c r="A115" s="42"/>
      <c r="B115" s="21"/>
      <c r="C115" s="21"/>
      <c r="D115" s="87"/>
      <c r="E115" s="59"/>
      <c r="F115" s="59"/>
      <c r="G115" s="59"/>
      <c r="H115" s="59"/>
      <c r="I115" s="59"/>
      <c r="J115" s="145"/>
      <c r="K115" s="122"/>
      <c r="L115" s="69"/>
      <c r="M115" s="69"/>
      <c r="N115" s="69"/>
      <c r="O115" s="69"/>
      <c r="P115" s="69"/>
      <c r="Q115" s="112"/>
    </row>
    <row r="116" spans="1:17" ht="22.5">
      <c r="A116" s="24" t="s">
        <v>87</v>
      </c>
      <c r="B116" s="21"/>
      <c r="C116" s="21"/>
      <c r="D116" s="87"/>
      <c r="E116" s="59"/>
      <c r="F116" s="59"/>
      <c r="G116" s="59"/>
      <c r="H116" s="59"/>
      <c r="I116" s="59"/>
      <c r="J116" s="145"/>
      <c r="K116" s="122"/>
      <c r="L116" s="69"/>
      <c r="M116" s="69"/>
      <c r="N116" s="69"/>
      <c r="O116" s="69"/>
      <c r="P116" s="69"/>
      <c r="Q116" s="112"/>
    </row>
    <row r="117" spans="1:17" ht="11.25">
      <c r="A117" s="42"/>
      <c r="B117" s="21"/>
      <c r="C117" s="21"/>
      <c r="D117" s="87"/>
      <c r="E117" s="59"/>
      <c r="F117" s="59"/>
      <c r="G117" s="59"/>
      <c r="H117" s="59"/>
      <c r="I117" s="59"/>
      <c r="J117" s="145"/>
      <c r="K117" s="122"/>
      <c r="L117" s="69"/>
      <c r="M117" s="69"/>
      <c r="N117" s="69"/>
      <c r="O117" s="69"/>
      <c r="P117" s="69"/>
      <c r="Q117" s="112"/>
    </row>
    <row r="118" spans="1:17" ht="11.25">
      <c r="A118" s="42" t="s">
        <v>88</v>
      </c>
      <c r="B118" s="106">
        <v>7</v>
      </c>
      <c r="C118" s="106"/>
      <c r="D118" s="103">
        <v>14000</v>
      </c>
      <c r="E118" s="128">
        <v>117</v>
      </c>
      <c r="F118" s="128"/>
      <c r="G118" s="128"/>
      <c r="H118" s="58">
        <v>170250</v>
      </c>
      <c r="I118" s="128">
        <v>0</v>
      </c>
      <c r="J118" s="53"/>
      <c r="K118" s="119">
        <v>0</v>
      </c>
      <c r="L118" s="80">
        <v>10</v>
      </c>
      <c r="M118" s="80"/>
      <c r="N118" s="80"/>
      <c r="O118" s="68">
        <v>11850</v>
      </c>
      <c r="P118" s="21">
        <f>SUM(B118,E118,I118,L118)</f>
        <v>134</v>
      </c>
      <c r="Q118" s="114">
        <f>SUM(O118,K118,H118,D118)</f>
        <v>196100</v>
      </c>
    </row>
    <row r="119" spans="1:17" ht="11.25">
      <c r="A119" s="42"/>
      <c r="B119" s="21"/>
      <c r="C119" s="21"/>
      <c r="D119" s="87"/>
      <c r="E119" s="59"/>
      <c r="F119" s="59"/>
      <c r="G119" s="59"/>
      <c r="H119" s="59"/>
      <c r="I119" s="59"/>
      <c r="J119" s="145"/>
      <c r="K119" s="122"/>
      <c r="L119" s="69"/>
      <c r="M119" s="69"/>
      <c r="N119" s="69"/>
      <c r="O119" s="69"/>
      <c r="P119" s="67"/>
      <c r="Q119" s="116"/>
    </row>
    <row r="120" spans="1:17" ht="22.5">
      <c r="A120" s="24" t="s">
        <v>89</v>
      </c>
      <c r="B120" s="21"/>
      <c r="C120" s="21"/>
      <c r="D120" s="87"/>
      <c r="E120" s="59"/>
      <c r="F120" s="59"/>
      <c r="G120" s="59"/>
      <c r="H120" s="59"/>
      <c r="I120" s="59"/>
      <c r="J120" s="145"/>
      <c r="K120" s="122"/>
      <c r="L120" s="69"/>
      <c r="M120" s="69"/>
      <c r="N120" s="69"/>
      <c r="O120" s="69"/>
      <c r="P120" s="67"/>
      <c r="Q120" s="116"/>
    </row>
    <row r="121" spans="1:17" ht="11.25">
      <c r="A121" s="25"/>
      <c r="B121" s="21"/>
      <c r="C121" s="21"/>
      <c r="D121" s="87"/>
      <c r="E121" s="59"/>
      <c r="F121" s="59"/>
      <c r="G121" s="59"/>
      <c r="H121" s="59"/>
      <c r="I121" s="59"/>
      <c r="J121" s="145"/>
      <c r="K121" s="122"/>
      <c r="L121" s="69"/>
      <c r="M121" s="69"/>
      <c r="N121" s="69"/>
      <c r="O121" s="69"/>
      <c r="P121" s="67"/>
      <c r="Q121" s="116"/>
    </row>
    <row r="122" spans="1:17" ht="11.25">
      <c r="A122" s="86" t="s">
        <v>90</v>
      </c>
      <c r="B122" s="18">
        <v>0</v>
      </c>
      <c r="C122" s="18"/>
      <c r="D122" s="49">
        <v>0</v>
      </c>
      <c r="E122" s="106">
        <v>5</v>
      </c>
      <c r="F122" s="106"/>
      <c r="G122" s="106"/>
      <c r="H122" s="103">
        <v>6750</v>
      </c>
      <c r="I122" s="128">
        <v>0</v>
      </c>
      <c r="J122" s="53"/>
      <c r="K122" s="119">
        <v>0</v>
      </c>
      <c r="L122" s="67">
        <v>0</v>
      </c>
      <c r="M122" s="67"/>
      <c r="N122" s="67"/>
      <c r="O122" s="68">
        <v>0</v>
      </c>
      <c r="P122" s="21">
        <f aca="true" t="shared" si="15" ref="P122:P140">SUM(B122,E122,I122,L122)</f>
        <v>5</v>
      </c>
      <c r="Q122" s="114">
        <f aca="true" t="shared" si="16" ref="Q122:Q140">SUM(O122,K122,H122,D122)</f>
        <v>6750</v>
      </c>
    </row>
    <row r="123" spans="1:17" ht="11.25">
      <c r="A123" s="86" t="s">
        <v>91</v>
      </c>
      <c r="B123" s="18">
        <v>0</v>
      </c>
      <c r="C123" s="18"/>
      <c r="D123" s="49">
        <v>0</v>
      </c>
      <c r="E123" s="106">
        <v>8</v>
      </c>
      <c r="F123" s="106"/>
      <c r="G123" s="106"/>
      <c r="H123" s="103">
        <v>6750</v>
      </c>
      <c r="I123" s="128">
        <v>0</v>
      </c>
      <c r="J123" s="53"/>
      <c r="K123" s="119">
        <v>0</v>
      </c>
      <c r="L123" s="67">
        <v>0</v>
      </c>
      <c r="M123" s="67"/>
      <c r="N123" s="67"/>
      <c r="O123" s="68">
        <v>0</v>
      </c>
      <c r="P123" s="21">
        <f t="shared" si="15"/>
        <v>8</v>
      </c>
      <c r="Q123" s="114">
        <f t="shared" si="16"/>
        <v>6750</v>
      </c>
    </row>
    <row r="124" spans="1:17" ht="11.25">
      <c r="A124" s="86" t="s">
        <v>92</v>
      </c>
      <c r="B124" s="18">
        <v>0</v>
      </c>
      <c r="C124" s="18"/>
      <c r="D124" s="49">
        <v>0</v>
      </c>
      <c r="E124" s="106">
        <v>13</v>
      </c>
      <c r="F124" s="106"/>
      <c r="G124" s="106"/>
      <c r="H124" s="103">
        <v>16500</v>
      </c>
      <c r="I124" s="128">
        <v>0</v>
      </c>
      <c r="J124" s="53"/>
      <c r="K124" s="119">
        <v>0</v>
      </c>
      <c r="L124" s="67">
        <v>0</v>
      </c>
      <c r="M124" s="67"/>
      <c r="N124" s="67"/>
      <c r="O124" s="68">
        <v>0</v>
      </c>
      <c r="P124" s="21">
        <f t="shared" si="15"/>
        <v>13</v>
      </c>
      <c r="Q124" s="114">
        <f t="shared" si="16"/>
        <v>16500</v>
      </c>
    </row>
    <row r="125" spans="1:17" ht="11.25">
      <c r="A125" s="86" t="s">
        <v>105</v>
      </c>
      <c r="B125" s="18">
        <v>0</v>
      </c>
      <c r="C125" s="18"/>
      <c r="D125" s="49">
        <v>0</v>
      </c>
      <c r="E125" s="106">
        <v>7</v>
      </c>
      <c r="F125" s="106"/>
      <c r="G125" s="106"/>
      <c r="H125" s="103">
        <v>7500</v>
      </c>
      <c r="I125" s="128">
        <v>0</v>
      </c>
      <c r="J125" s="53"/>
      <c r="K125" s="119">
        <v>0</v>
      </c>
      <c r="L125" s="67">
        <v>0</v>
      </c>
      <c r="M125" s="67"/>
      <c r="N125" s="67"/>
      <c r="O125" s="68">
        <v>0</v>
      </c>
      <c r="P125" s="21">
        <f t="shared" si="15"/>
        <v>7</v>
      </c>
      <c r="Q125" s="114">
        <f t="shared" si="16"/>
        <v>7500</v>
      </c>
    </row>
    <row r="126" spans="1:17" ht="11.25">
      <c r="A126" s="86" t="s">
        <v>93</v>
      </c>
      <c r="B126" s="18">
        <v>0</v>
      </c>
      <c r="C126" s="18"/>
      <c r="D126" s="49">
        <v>0</v>
      </c>
      <c r="E126" s="106">
        <v>2</v>
      </c>
      <c r="F126" s="106"/>
      <c r="G126" s="106"/>
      <c r="H126" s="103">
        <v>3000</v>
      </c>
      <c r="I126" s="128">
        <v>0</v>
      </c>
      <c r="J126" s="53"/>
      <c r="K126" s="119">
        <v>0</v>
      </c>
      <c r="L126" s="67">
        <v>0</v>
      </c>
      <c r="M126" s="67"/>
      <c r="N126" s="67"/>
      <c r="O126" s="68">
        <v>0</v>
      </c>
      <c r="P126" s="21">
        <f t="shared" si="15"/>
        <v>2</v>
      </c>
      <c r="Q126" s="114">
        <f t="shared" si="16"/>
        <v>3000</v>
      </c>
    </row>
    <row r="127" spans="1:17" ht="11.25">
      <c r="A127" s="90" t="s">
        <v>94</v>
      </c>
      <c r="B127" s="18">
        <v>0</v>
      </c>
      <c r="C127" s="18"/>
      <c r="D127" s="49">
        <v>0</v>
      </c>
      <c r="E127" s="106">
        <v>13</v>
      </c>
      <c r="F127" s="106"/>
      <c r="G127" s="106"/>
      <c r="H127" s="103">
        <v>18750</v>
      </c>
      <c r="I127" s="128">
        <v>0</v>
      </c>
      <c r="J127" s="53"/>
      <c r="K127" s="119">
        <v>0</v>
      </c>
      <c r="L127" s="67">
        <v>1</v>
      </c>
      <c r="M127" s="67"/>
      <c r="N127" s="67"/>
      <c r="O127" s="68">
        <v>3500</v>
      </c>
      <c r="P127" s="21">
        <f t="shared" si="15"/>
        <v>14</v>
      </c>
      <c r="Q127" s="114">
        <f t="shared" si="16"/>
        <v>22250</v>
      </c>
    </row>
    <row r="128" spans="1:17" ht="11.25">
      <c r="A128" s="90" t="s">
        <v>95</v>
      </c>
      <c r="B128" s="18">
        <v>0</v>
      </c>
      <c r="C128" s="18"/>
      <c r="D128" s="49">
        <v>0</v>
      </c>
      <c r="E128" s="106">
        <v>4</v>
      </c>
      <c r="F128" s="106"/>
      <c r="G128" s="106"/>
      <c r="H128" s="103">
        <v>6000</v>
      </c>
      <c r="I128" s="128">
        <v>0</v>
      </c>
      <c r="J128" s="53"/>
      <c r="K128" s="119">
        <v>0</v>
      </c>
      <c r="L128" s="67">
        <v>0</v>
      </c>
      <c r="M128" s="67"/>
      <c r="N128" s="67"/>
      <c r="O128" s="68">
        <v>0</v>
      </c>
      <c r="P128" s="21">
        <f t="shared" si="15"/>
        <v>4</v>
      </c>
      <c r="Q128" s="114">
        <f t="shared" si="16"/>
        <v>6000</v>
      </c>
    </row>
    <row r="129" spans="1:17" ht="11.25">
      <c r="A129" s="86" t="s">
        <v>96</v>
      </c>
      <c r="B129" s="18">
        <v>0</v>
      </c>
      <c r="C129" s="18"/>
      <c r="D129" s="49">
        <v>0</v>
      </c>
      <c r="E129" s="106">
        <v>5</v>
      </c>
      <c r="F129" s="106"/>
      <c r="G129" s="106"/>
      <c r="H129" s="103">
        <v>7500</v>
      </c>
      <c r="I129" s="128">
        <v>0</v>
      </c>
      <c r="J129" s="53"/>
      <c r="K129" s="119">
        <v>0</v>
      </c>
      <c r="L129" s="67">
        <v>1</v>
      </c>
      <c r="M129" s="67"/>
      <c r="N129" s="67"/>
      <c r="O129" s="68">
        <v>2150</v>
      </c>
      <c r="P129" s="21">
        <f t="shared" si="15"/>
        <v>6</v>
      </c>
      <c r="Q129" s="114">
        <f t="shared" si="16"/>
        <v>9650</v>
      </c>
    </row>
    <row r="130" spans="1:17" ht="11.25">
      <c r="A130" s="86" t="s">
        <v>97</v>
      </c>
      <c r="B130" s="18">
        <v>0</v>
      </c>
      <c r="C130" s="18"/>
      <c r="D130" s="49">
        <v>0</v>
      </c>
      <c r="E130" s="106">
        <v>15</v>
      </c>
      <c r="F130" s="106"/>
      <c r="G130" s="106"/>
      <c r="H130" s="103">
        <v>22500</v>
      </c>
      <c r="I130" s="128">
        <v>0</v>
      </c>
      <c r="J130" s="53"/>
      <c r="K130" s="119">
        <v>0</v>
      </c>
      <c r="L130" s="67">
        <v>2</v>
      </c>
      <c r="M130" s="67"/>
      <c r="N130" s="67"/>
      <c r="O130" s="68">
        <v>2550</v>
      </c>
      <c r="P130" s="21">
        <f t="shared" si="15"/>
        <v>17</v>
      </c>
      <c r="Q130" s="114">
        <f t="shared" si="16"/>
        <v>25050</v>
      </c>
    </row>
    <row r="131" spans="1:17" ht="11.25">
      <c r="A131" s="86" t="s">
        <v>106</v>
      </c>
      <c r="B131" s="18">
        <v>0</v>
      </c>
      <c r="C131" s="18"/>
      <c r="D131" s="49">
        <v>0</v>
      </c>
      <c r="E131" s="106">
        <v>15</v>
      </c>
      <c r="F131" s="106"/>
      <c r="G131" s="106"/>
      <c r="H131" s="103">
        <v>11250</v>
      </c>
      <c r="I131" s="128">
        <v>0</v>
      </c>
      <c r="J131" s="53"/>
      <c r="K131" s="119">
        <v>0</v>
      </c>
      <c r="L131" s="67">
        <v>1</v>
      </c>
      <c r="M131" s="67"/>
      <c r="N131" s="67"/>
      <c r="O131" s="68">
        <v>325</v>
      </c>
      <c r="P131" s="21">
        <f t="shared" si="15"/>
        <v>16</v>
      </c>
      <c r="Q131" s="114">
        <f t="shared" si="16"/>
        <v>11575</v>
      </c>
    </row>
    <row r="132" spans="1:17" ht="11.25">
      <c r="A132" s="86" t="s">
        <v>107</v>
      </c>
      <c r="B132" s="18">
        <v>0</v>
      </c>
      <c r="C132" s="18"/>
      <c r="D132" s="49">
        <v>0</v>
      </c>
      <c r="E132" s="106">
        <v>7</v>
      </c>
      <c r="F132" s="106"/>
      <c r="G132" s="106"/>
      <c r="H132" s="103">
        <v>9000</v>
      </c>
      <c r="I132" s="128">
        <v>0</v>
      </c>
      <c r="J132" s="53"/>
      <c r="K132" s="119">
        <v>0</v>
      </c>
      <c r="L132" s="67">
        <v>0</v>
      </c>
      <c r="M132" s="67"/>
      <c r="N132" s="67"/>
      <c r="O132" s="68">
        <v>0</v>
      </c>
      <c r="P132" s="21">
        <f t="shared" si="15"/>
        <v>7</v>
      </c>
      <c r="Q132" s="114">
        <f t="shared" si="16"/>
        <v>9000</v>
      </c>
    </row>
    <row r="133" spans="1:17" ht="11.25">
      <c r="A133" s="86" t="s">
        <v>98</v>
      </c>
      <c r="B133" s="18">
        <v>0</v>
      </c>
      <c r="C133" s="18"/>
      <c r="D133" s="49">
        <v>0</v>
      </c>
      <c r="E133" s="106">
        <v>15</v>
      </c>
      <c r="F133" s="106"/>
      <c r="G133" s="106"/>
      <c r="H133" s="103">
        <v>21750</v>
      </c>
      <c r="I133" s="128">
        <v>0</v>
      </c>
      <c r="J133" s="53"/>
      <c r="K133" s="119">
        <v>0</v>
      </c>
      <c r="L133" s="67">
        <v>2</v>
      </c>
      <c r="M133" s="67"/>
      <c r="N133" s="67"/>
      <c r="O133" s="68">
        <v>3600</v>
      </c>
      <c r="P133" s="21">
        <f t="shared" si="15"/>
        <v>17</v>
      </c>
      <c r="Q133" s="114">
        <f t="shared" si="16"/>
        <v>25350</v>
      </c>
    </row>
    <row r="134" spans="1:17" ht="11.25">
      <c r="A134" s="86" t="s">
        <v>99</v>
      </c>
      <c r="B134" s="18">
        <v>0</v>
      </c>
      <c r="C134" s="18"/>
      <c r="D134" s="49">
        <v>0</v>
      </c>
      <c r="E134" s="106">
        <v>3</v>
      </c>
      <c r="F134" s="106"/>
      <c r="G134" s="106"/>
      <c r="H134" s="103">
        <v>4500</v>
      </c>
      <c r="I134" s="128">
        <v>0</v>
      </c>
      <c r="J134" s="53"/>
      <c r="K134" s="119">
        <v>0</v>
      </c>
      <c r="L134" s="67">
        <v>0</v>
      </c>
      <c r="M134" s="67"/>
      <c r="N134" s="67"/>
      <c r="O134" s="68">
        <v>0</v>
      </c>
      <c r="P134" s="21">
        <f t="shared" si="15"/>
        <v>3</v>
      </c>
      <c r="Q134" s="114">
        <f t="shared" si="16"/>
        <v>4500</v>
      </c>
    </row>
    <row r="135" spans="1:17" ht="11.25">
      <c r="A135" s="86" t="s">
        <v>100</v>
      </c>
      <c r="B135" s="18">
        <v>0</v>
      </c>
      <c r="C135" s="18"/>
      <c r="D135" s="49">
        <v>0</v>
      </c>
      <c r="E135" s="106">
        <v>3</v>
      </c>
      <c r="F135" s="106"/>
      <c r="G135" s="106"/>
      <c r="H135" s="103">
        <v>4500</v>
      </c>
      <c r="I135" s="128">
        <v>0</v>
      </c>
      <c r="J135" s="53"/>
      <c r="K135" s="119">
        <v>0</v>
      </c>
      <c r="L135" s="67">
        <v>1</v>
      </c>
      <c r="M135" s="67"/>
      <c r="N135" s="67"/>
      <c r="O135" s="68">
        <v>2150</v>
      </c>
      <c r="P135" s="21">
        <f t="shared" si="15"/>
        <v>4</v>
      </c>
      <c r="Q135" s="114">
        <f t="shared" si="16"/>
        <v>6650</v>
      </c>
    </row>
    <row r="136" spans="1:17" ht="11.25">
      <c r="A136" s="86" t="s">
        <v>110</v>
      </c>
      <c r="B136" s="18">
        <v>1</v>
      </c>
      <c r="C136" s="18"/>
      <c r="D136" s="49">
        <v>2000</v>
      </c>
      <c r="E136" s="106">
        <v>17</v>
      </c>
      <c r="F136" s="106"/>
      <c r="G136" s="106"/>
      <c r="H136" s="103">
        <v>25500</v>
      </c>
      <c r="I136" s="128">
        <v>0</v>
      </c>
      <c r="J136" s="53"/>
      <c r="K136" s="119">
        <v>0</v>
      </c>
      <c r="L136" s="67">
        <v>5</v>
      </c>
      <c r="M136" s="67"/>
      <c r="N136" s="67"/>
      <c r="O136" s="68">
        <v>6900</v>
      </c>
      <c r="P136" s="21">
        <f t="shared" si="15"/>
        <v>23</v>
      </c>
      <c r="Q136" s="114">
        <f t="shared" si="16"/>
        <v>34400</v>
      </c>
    </row>
    <row r="137" spans="1:17" ht="11.25">
      <c r="A137" s="90" t="s">
        <v>101</v>
      </c>
      <c r="B137" s="18">
        <v>0</v>
      </c>
      <c r="C137" s="18"/>
      <c r="D137" s="49">
        <v>0</v>
      </c>
      <c r="E137" s="106">
        <v>12</v>
      </c>
      <c r="F137" s="106"/>
      <c r="G137" s="106"/>
      <c r="H137" s="103">
        <v>18000</v>
      </c>
      <c r="I137" s="128">
        <v>0</v>
      </c>
      <c r="J137" s="53"/>
      <c r="K137" s="119">
        <v>0</v>
      </c>
      <c r="L137" s="67">
        <v>0</v>
      </c>
      <c r="M137" s="67"/>
      <c r="N137" s="67"/>
      <c r="O137" s="68">
        <v>0</v>
      </c>
      <c r="P137" s="21">
        <f t="shared" si="15"/>
        <v>12</v>
      </c>
      <c r="Q137" s="114">
        <f t="shared" si="16"/>
        <v>18000</v>
      </c>
    </row>
    <row r="138" spans="1:17" ht="11.25">
      <c r="A138" s="90" t="s">
        <v>108</v>
      </c>
      <c r="B138" s="18">
        <v>0</v>
      </c>
      <c r="C138" s="18"/>
      <c r="D138" s="49">
        <v>0</v>
      </c>
      <c r="E138" s="106">
        <v>21</v>
      </c>
      <c r="F138" s="106"/>
      <c r="G138" s="106"/>
      <c r="H138" s="103">
        <v>30750</v>
      </c>
      <c r="I138" s="128">
        <v>0</v>
      </c>
      <c r="J138" s="53"/>
      <c r="K138" s="119">
        <v>0</v>
      </c>
      <c r="L138" s="67">
        <v>0</v>
      </c>
      <c r="M138" s="67"/>
      <c r="N138" s="67"/>
      <c r="O138" s="68">
        <v>0</v>
      </c>
      <c r="P138" s="21">
        <f t="shared" si="15"/>
        <v>21</v>
      </c>
      <c r="Q138" s="114">
        <f t="shared" si="16"/>
        <v>30750</v>
      </c>
    </row>
    <row r="139" spans="1:17" ht="11.25">
      <c r="A139" s="90" t="s">
        <v>109</v>
      </c>
      <c r="B139" s="18">
        <v>0</v>
      </c>
      <c r="C139" s="18"/>
      <c r="D139" s="49">
        <v>0</v>
      </c>
      <c r="E139" s="106">
        <v>69</v>
      </c>
      <c r="F139" s="106"/>
      <c r="G139" s="106"/>
      <c r="H139" s="103">
        <v>91500</v>
      </c>
      <c r="I139" s="128">
        <v>0</v>
      </c>
      <c r="J139" s="53"/>
      <c r="K139" s="89">
        <v>0</v>
      </c>
      <c r="L139" s="67">
        <v>3</v>
      </c>
      <c r="M139" s="67"/>
      <c r="N139" s="67"/>
      <c r="O139" s="68">
        <v>2800</v>
      </c>
      <c r="P139" s="21">
        <f t="shared" si="15"/>
        <v>72</v>
      </c>
      <c r="Q139" s="114">
        <f t="shared" si="16"/>
        <v>94300</v>
      </c>
    </row>
    <row r="140" spans="1:17" ht="11.25">
      <c r="A140" s="86" t="s">
        <v>102</v>
      </c>
      <c r="B140" s="18">
        <v>0</v>
      </c>
      <c r="C140" s="18"/>
      <c r="D140" s="49">
        <v>0</v>
      </c>
      <c r="E140" s="106">
        <v>7</v>
      </c>
      <c r="F140" s="106"/>
      <c r="G140" s="106"/>
      <c r="H140" s="103">
        <v>9750</v>
      </c>
      <c r="I140" s="128">
        <v>0</v>
      </c>
      <c r="J140" s="53"/>
      <c r="K140" s="119">
        <v>0</v>
      </c>
      <c r="L140" s="67">
        <v>1</v>
      </c>
      <c r="M140" s="67"/>
      <c r="N140" s="67"/>
      <c r="O140" s="68">
        <v>650</v>
      </c>
      <c r="P140" s="21">
        <f t="shared" si="15"/>
        <v>8</v>
      </c>
      <c r="Q140" s="114">
        <f t="shared" si="16"/>
        <v>10400</v>
      </c>
    </row>
    <row r="141" spans="1:17" ht="11.25">
      <c r="A141" s="42" t="s">
        <v>27</v>
      </c>
      <c r="B141" s="128">
        <f>SUM(B122:B140)</f>
        <v>1</v>
      </c>
      <c r="C141" s="128"/>
      <c r="D141" s="58">
        <f aca="true" t="shared" si="17" ref="D141:Q141">SUM(D122:D140)</f>
        <v>2000</v>
      </c>
      <c r="E141" s="128">
        <f t="shared" si="17"/>
        <v>241</v>
      </c>
      <c r="F141" s="128"/>
      <c r="G141" s="128"/>
      <c r="H141" s="58">
        <f t="shared" si="17"/>
        <v>321750</v>
      </c>
      <c r="I141" s="128">
        <f t="shared" si="17"/>
        <v>0</v>
      </c>
      <c r="J141" s="53"/>
      <c r="K141" s="119">
        <f t="shared" si="17"/>
        <v>0</v>
      </c>
      <c r="L141" s="80">
        <f t="shared" si="17"/>
        <v>17</v>
      </c>
      <c r="M141" s="80"/>
      <c r="N141" s="80"/>
      <c r="O141" s="68">
        <f t="shared" si="17"/>
        <v>24625</v>
      </c>
      <c r="P141" s="80">
        <f t="shared" si="17"/>
        <v>259</v>
      </c>
      <c r="Q141" s="137">
        <f t="shared" si="17"/>
        <v>348375</v>
      </c>
    </row>
    <row r="142" spans="1:17" ht="11.25">
      <c r="A142" s="42"/>
      <c r="B142" s="59"/>
      <c r="C142" s="59"/>
      <c r="D142" s="87"/>
      <c r="E142" s="59"/>
      <c r="F142" s="59"/>
      <c r="G142" s="59"/>
      <c r="H142" s="59"/>
      <c r="I142" s="59"/>
      <c r="J142" s="145"/>
      <c r="K142" s="122"/>
      <c r="L142" s="69"/>
      <c r="M142" s="69"/>
      <c r="N142" s="69"/>
      <c r="O142" s="69"/>
      <c r="P142" s="67"/>
      <c r="Q142" s="116"/>
    </row>
    <row r="143" spans="1:17" ht="12" thickBot="1">
      <c r="A143" s="57" t="s">
        <v>111</v>
      </c>
      <c r="B143" s="129">
        <f>SUM(B104,B114,B118,B141)</f>
        <v>73</v>
      </c>
      <c r="C143" s="129"/>
      <c r="D143" s="132">
        <f aca="true" t="shared" si="18" ref="D143:Q143">SUM(D104,D114,D118,D141)</f>
        <v>139257</v>
      </c>
      <c r="E143" s="129">
        <f t="shared" si="18"/>
        <v>658</v>
      </c>
      <c r="F143" s="129"/>
      <c r="G143" s="129"/>
      <c r="H143" s="132">
        <f t="shared" si="18"/>
        <v>876503.25</v>
      </c>
      <c r="I143" s="129">
        <f t="shared" si="18"/>
        <v>4</v>
      </c>
      <c r="J143" s="148"/>
      <c r="K143" s="126">
        <f t="shared" si="18"/>
        <v>7955.5</v>
      </c>
      <c r="L143" s="83">
        <f t="shared" si="18"/>
        <v>67</v>
      </c>
      <c r="M143" s="83"/>
      <c r="N143" s="83"/>
      <c r="O143" s="84">
        <f t="shared" si="18"/>
        <v>79025</v>
      </c>
      <c r="P143" s="83">
        <f t="shared" si="18"/>
        <v>802</v>
      </c>
      <c r="Q143" s="138">
        <f t="shared" si="18"/>
        <v>1102740.75</v>
      </c>
    </row>
    <row r="144" spans="1:17" ht="12" thickTop="1">
      <c r="A144" s="57"/>
      <c r="B144" s="21"/>
      <c r="C144" s="21"/>
      <c r="D144" s="58"/>
      <c r="E144" s="21"/>
      <c r="F144" s="21"/>
      <c r="G144" s="21"/>
      <c r="H144" s="58"/>
      <c r="I144" s="21"/>
      <c r="J144" s="21"/>
      <c r="K144" s="133"/>
      <c r="L144" s="136"/>
      <c r="M144" s="136"/>
      <c r="N144" s="136"/>
      <c r="O144" s="133"/>
      <c r="P144" s="136"/>
      <c r="Q144" s="134"/>
    </row>
    <row r="145" spans="1:17" ht="11.25">
      <c r="A145" s="57" t="s">
        <v>112</v>
      </c>
      <c r="B145" s="21">
        <f>SUM(B88,B143)</f>
        <v>8523</v>
      </c>
      <c r="C145" s="21"/>
      <c r="D145" s="58">
        <f aca="true" t="shared" si="19" ref="D145:Q145">SUM(D88,D143)</f>
        <v>16180785.969999999</v>
      </c>
      <c r="E145" s="21">
        <f t="shared" si="19"/>
        <v>11832</v>
      </c>
      <c r="F145" s="21"/>
      <c r="G145" s="21"/>
      <c r="H145" s="58">
        <f t="shared" si="19"/>
        <v>15499571.25</v>
      </c>
      <c r="I145" s="21">
        <f t="shared" si="19"/>
        <v>192</v>
      </c>
      <c r="J145" s="21"/>
      <c r="K145" s="58">
        <f t="shared" si="19"/>
        <v>411456.6</v>
      </c>
      <c r="L145" s="21">
        <f t="shared" si="19"/>
        <v>4575</v>
      </c>
      <c r="M145" s="21"/>
      <c r="N145" s="21"/>
      <c r="O145" s="58">
        <f t="shared" si="19"/>
        <v>9132928.36</v>
      </c>
      <c r="P145" s="21">
        <f t="shared" si="19"/>
        <v>25122</v>
      </c>
      <c r="Q145" s="116">
        <f t="shared" si="19"/>
        <v>41224742.18</v>
      </c>
    </row>
    <row r="146" spans="1:17" ht="12" thickBot="1">
      <c r="A146" s="57"/>
      <c r="B146" s="129"/>
      <c r="C146" s="129"/>
      <c r="D146" s="132"/>
      <c r="E146" s="129"/>
      <c r="F146" s="129"/>
      <c r="G146" s="129"/>
      <c r="H146" s="132"/>
      <c r="I146" s="129"/>
      <c r="J146" s="129"/>
      <c r="K146" s="132"/>
      <c r="L146" s="129"/>
      <c r="M146" s="129"/>
      <c r="N146" s="129"/>
      <c r="O146" s="132"/>
      <c r="P146" s="129"/>
      <c r="Q146" s="135"/>
    </row>
    <row r="147" spans="1:17" ht="12" thickTop="1">
      <c r="A147" s="44" t="s">
        <v>43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1:17" ht="11.25">
      <c r="A148" s="9" t="s">
        <v>44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</sheetData>
  <mergeCells count="15">
    <mergeCell ref="L3:O3"/>
    <mergeCell ref="P3:Q3"/>
    <mergeCell ref="L4:O4"/>
    <mergeCell ref="P4:Q4"/>
    <mergeCell ref="I4:K4"/>
    <mergeCell ref="I3:K3"/>
    <mergeCell ref="B3:D3"/>
    <mergeCell ref="E3:H3"/>
    <mergeCell ref="B4:D4"/>
    <mergeCell ref="E4:H4"/>
    <mergeCell ref="L5:O5"/>
    <mergeCell ref="P5:Q5"/>
    <mergeCell ref="B5:D5"/>
    <mergeCell ref="E5:H5"/>
    <mergeCell ref="I5:K5"/>
  </mergeCells>
  <printOptions/>
  <pageMargins left="0.83" right="0.25" top="0.87" bottom="0.5" header="0.87" footer="0.5"/>
  <pageSetup horizontalDpi="600" verticalDpi="600" orientation="landscape" scale="64" r:id="rId1"/>
  <headerFooter alignWithMargins="0">
    <oddHeader>&amp;R&amp;D</oddHeader>
  </headerFooter>
  <rowBreaks count="2" manualBreakCount="2">
    <brk id="46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reed</dc:creator>
  <cp:keywords/>
  <dc:description/>
  <cp:lastModifiedBy>jkintzel</cp:lastModifiedBy>
  <cp:lastPrinted>2008-02-20T16:42:44Z</cp:lastPrinted>
  <dcterms:created xsi:type="dcterms:W3CDTF">2003-09-08T16:20:04Z</dcterms:created>
  <dcterms:modified xsi:type="dcterms:W3CDTF">2008-02-20T16:42:46Z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