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316" yWindow="816" windowWidth="11352" windowHeight="5892"/>
  </bookViews>
  <sheets>
    <sheet name="Sheet1" sheetId="1" r:id="rId1"/>
  </sheets>
  <calcPr calcId="125725"/>
</workbook>
</file>

<file path=xl/calcChain.xml><?xml version="1.0" encoding="utf-8"?>
<calcChain xmlns="http://schemas.openxmlformats.org/spreadsheetml/2006/main">
  <c r="G59" i="1"/>
  <c r="F59"/>
  <c r="I56"/>
  <c r="I35"/>
  <c r="I36"/>
  <c r="I39"/>
  <c r="I45"/>
  <c r="I46"/>
  <c r="I34"/>
  <c r="H44"/>
  <c r="I44" s="1"/>
  <c r="H43"/>
  <c r="I43" s="1"/>
  <c r="H42"/>
  <c r="I42" s="1"/>
  <c r="H41"/>
  <c r="I41" s="1"/>
  <c r="H40"/>
  <c r="I40" s="1"/>
  <c r="H38"/>
  <c r="I38" s="1"/>
  <c r="I48"/>
  <c r="I49"/>
  <c r="I50"/>
  <c r="I51"/>
  <c r="I52"/>
  <c r="I53"/>
  <c r="I54"/>
  <c r="I55"/>
  <c r="I57"/>
  <c r="I58"/>
  <c r="I47"/>
  <c r="H37"/>
  <c r="H59" s="1"/>
  <c r="I9"/>
  <c r="I10"/>
  <c r="I11"/>
  <c r="I12"/>
  <c r="I13"/>
  <c r="I14"/>
  <c r="I15"/>
  <c r="I16"/>
  <c r="I17"/>
  <c r="I18"/>
  <c r="I19"/>
  <c r="I20"/>
  <c r="I21"/>
  <c r="I22"/>
  <c r="I23"/>
  <c r="I24"/>
  <c r="I25"/>
  <c r="I26"/>
  <c r="I27"/>
  <c r="I28"/>
  <c r="I29"/>
  <c r="I30"/>
  <c r="I31"/>
  <c r="I32"/>
  <c r="I33"/>
  <c r="I8"/>
  <c r="I7"/>
  <c r="B59"/>
  <c r="C59"/>
  <c r="I37" l="1"/>
  <c r="I59" s="1"/>
</calcChain>
</file>

<file path=xl/sharedStrings.xml><?xml version="1.0" encoding="utf-8"?>
<sst xmlns="http://schemas.openxmlformats.org/spreadsheetml/2006/main" count="83" uniqueCount="80">
  <si>
    <t>MHEC</t>
  </si>
  <si>
    <t>Eisenhower/Teacher Quality</t>
  </si>
  <si>
    <t>GEAR UP</t>
  </si>
  <si>
    <t>Seminary Invest</t>
  </si>
  <si>
    <t>Seminary Interest</t>
  </si>
  <si>
    <t>TOTAL</t>
  </si>
  <si>
    <t>Alzheimer's Research</t>
  </si>
  <si>
    <t>Bright Flight</t>
  </si>
  <si>
    <t>Advantage Missouri</t>
  </si>
  <si>
    <t>Kids' Chance Scholarship Program</t>
  </si>
  <si>
    <t>Public Service Survivor Grant</t>
  </si>
  <si>
    <t>Vietnam Veterans Survivor Scholarship</t>
  </si>
  <si>
    <t>Coordination Administration</t>
  </si>
  <si>
    <t>Telehealth</t>
  </si>
  <si>
    <t>MOREnet</t>
  </si>
  <si>
    <t>Veterans Survivor Grant</t>
  </si>
  <si>
    <t>Advanced Placement Grants</t>
  </si>
  <si>
    <t>Missouri Rehabilitation Center</t>
  </si>
  <si>
    <t>State Historical Society</t>
  </si>
  <si>
    <t>Proprietary School Administration</t>
  </si>
  <si>
    <t>Proprietary Bond Fund</t>
  </si>
  <si>
    <t>Federal Grants/Donations</t>
  </si>
  <si>
    <t>Loan Administration</t>
  </si>
  <si>
    <t>Grant/Scholarships Administration</t>
  </si>
  <si>
    <t>State Nursing Board Grants</t>
  </si>
  <si>
    <t>UMKC/MSU Doctorate Pharmacy Prgm</t>
  </si>
  <si>
    <t>Community Colleges</t>
  </si>
  <si>
    <t>Linn State</t>
  </si>
  <si>
    <t>Kidney Program</t>
  </si>
  <si>
    <t>FY 2012 Core</t>
  </si>
  <si>
    <t>(TAFP)</t>
  </si>
  <si>
    <t>After Expenditure</t>
  </si>
  <si>
    <t>Access Missouri Financial Assistance*</t>
  </si>
  <si>
    <t>Restrictions (ER's)</t>
  </si>
  <si>
    <t>FY 2013 Higher Education Operating Budget Status (House Bill 2003)</t>
  </si>
  <si>
    <t>Recommended**</t>
  </si>
  <si>
    <t>FY 2013 Governor</t>
  </si>
  <si>
    <t xml:space="preserve"> as Amended</t>
  </si>
  <si>
    <t>MOFAST (MO Fed &amp; State Tech Prgm)</t>
  </si>
  <si>
    <t>Access Challenge Grant***</t>
  </si>
  <si>
    <t>A+ Schools Program***</t>
  </si>
  <si>
    <t>Federal Loan Compliance***</t>
  </si>
  <si>
    <t>Loan Collections***</t>
  </si>
  <si>
    <t>Purchase Loans***</t>
  </si>
  <si>
    <t>* FY 2012 TAFP Core includes one-time funds of $30 million from MOHELA; FY 2012 Core after ER's reflects a $1 million ER made by the Governor and an additional $1 million reduction due to the elimination of the federal transfer of funds by the federal government.</t>
  </si>
  <si>
    <t>**Amounts for the institutions include $40 million in general revenue funds recommended by a governor's amendment.</t>
  </si>
  <si>
    <t>The House Committee Substitute removed the estimated appropriations from the bill; restored $66 million back to the institutional core budgets; included an additional $2 million for Southeast Missouri State University; a cut of $300,000 to the University of Missouri; six scholarship programs, including Advanced Placement Grants, Public Service Survivor Grant, Vietnam Veterans Survivor Scholarship, Marguerite Ross Barnett Scholarship Program, Veterans Survivor Grant, and Minority Teaching Scholarship Program, were combined into a single line with the intent of allowing unspent money to be utilized in the Marguerite Ross Barnett program.</t>
  </si>
  <si>
    <t>Change from</t>
  </si>
  <si>
    <t>House Rec</t>
  </si>
  <si>
    <t>Minority Teaching Scholarship Prgm</t>
  </si>
  <si>
    <t>Minority Environmental Literacy Prgm</t>
  </si>
  <si>
    <t>Marguerite Ross Barnett Schlrshp Prgm</t>
  </si>
  <si>
    <t>Univ of Missouri - Economic Research</t>
  </si>
  <si>
    <t>Innovation Centers</t>
  </si>
  <si>
    <t>University of Central Missouri</t>
  </si>
  <si>
    <t>Southeast Missouri State University</t>
  </si>
  <si>
    <t>Missouri State University</t>
  </si>
  <si>
    <t>Lincoln University</t>
  </si>
  <si>
    <t>Truman State University</t>
  </si>
  <si>
    <t>Northwest Missouri State University</t>
  </si>
  <si>
    <t>Missouri Southern State University</t>
  </si>
  <si>
    <t>Missouri Western State University</t>
  </si>
  <si>
    <t>Harris-Stowe State University</t>
  </si>
  <si>
    <t>University of Missouri</t>
  </si>
  <si>
    <r>
      <t>Note</t>
    </r>
    <r>
      <rPr>
        <sz val="11"/>
        <rFont val="Calibri"/>
        <family val="2"/>
        <scheme val="minor"/>
      </rPr>
      <t xml:space="preserve">: The figures listed for the institutions do not include the Debt Offset Escrow Fund. </t>
    </r>
  </si>
  <si>
    <t xml:space="preserve">The Senate Appropriations Committee recommended that lottery fund appropriations to the institutions be replaced with general revenue funds.  The Senate reversed the swap of these general revenue and lottery funds.  </t>
  </si>
  <si>
    <t>Truly Agreed to</t>
  </si>
  <si>
    <t xml:space="preserve"> and Finally </t>
  </si>
  <si>
    <t>Passed (TAFP)</t>
  </si>
  <si>
    <t>TAFP Change</t>
  </si>
  <si>
    <t>from Gov Rec</t>
  </si>
  <si>
    <t>Linn State &amp; Community Colleges - Job Trng</t>
  </si>
  <si>
    <t>With the exception of Harris-Stowe State University, Missouri State University and the University of Missouri, the TAFP recommendations include a total of $3 million additional general revenue funds split between the remaining seven four-year institutions to address disparities in funding per FTE.</t>
  </si>
  <si>
    <t>Spinal Cord Injury***</t>
  </si>
  <si>
    <t>Expenditure</t>
  </si>
  <si>
    <t>Restrictions</t>
  </si>
  <si>
    <t>HB 3 After</t>
  </si>
  <si>
    <t>***No new monies were recommended for these programs; the differences noted in the "TAFP Change from Gov Rec" columns represent additional spending authority due to the removal of the estimated appropriations from the bill and are not included in the totals.</t>
  </si>
  <si>
    <t>Senate Rec</t>
  </si>
  <si>
    <t xml:space="preserve">House Bill 2003 was signed by Governor Nixon on 6/22/12.  Expenditure restrictions include a 1% reduction of the core TAFP amounts for the four-year institutions, a 1% reduction to the revised core (after equity adjustments) for the two-year institutions, and a 10% reduction to the $3 million allotted to certain four-year instititions to address equity issues in funding per FTE.  </t>
  </si>
</sst>
</file>

<file path=xl/styles.xml><?xml version="1.0" encoding="utf-8"?>
<styleSheet xmlns="http://schemas.openxmlformats.org/spreadsheetml/2006/main">
  <numFmts count="3">
    <numFmt numFmtId="5" formatCode="&quot;$&quot;#,##0_);\(&quot;$&quot;#,##0\)"/>
    <numFmt numFmtId="6" formatCode="&quot;$&quot;#,##0_);[Red]\(&quot;$&quot;#,##0\)"/>
    <numFmt numFmtId="164" formatCode="&quot;$&quot;#,##0"/>
  </numFmts>
  <fonts count="16">
    <font>
      <sz val="10"/>
      <name val="Arial"/>
    </font>
    <font>
      <sz val="11"/>
      <color theme="1"/>
      <name val="Calibri"/>
      <family val="2"/>
      <scheme val="minor"/>
    </font>
    <font>
      <sz val="11"/>
      <color theme="1"/>
      <name val="Calibri"/>
      <family val="2"/>
      <scheme val="minor"/>
    </font>
    <font>
      <sz val="8"/>
      <name val="Arial"/>
      <family val="2"/>
    </font>
    <font>
      <b/>
      <sz val="12"/>
      <name val="Arial"/>
      <family val="2"/>
    </font>
    <font>
      <sz val="10"/>
      <name val="Arial"/>
      <family val="2"/>
    </font>
    <font>
      <sz val="10"/>
      <color theme="3" tint="0.39997558519241921"/>
      <name val="Arial"/>
      <family val="2"/>
    </font>
    <font>
      <sz val="10"/>
      <color theme="1"/>
      <name val="Arial"/>
      <family val="2"/>
    </font>
    <font>
      <b/>
      <sz val="12"/>
      <name val="Calibri"/>
      <family val="2"/>
      <scheme val="minor"/>
    </font>
    <font>
      <b/>
      <sz val="11"/>
      <name val="Calibri"/>
      <family val="2"/>
      <scheme val="minor"/>
    </font>
    <font>
      <sz val="11"/>
      <name val="Calibri"/>
      <family val="2"/>
      <scheme val="minor"/>
    </font>
    <font>
      <sz val="11"/>
      <name val="Calibri"/>
      <family val="2"/>
    </font>
    <font>
      <u/>
      <sz val="11"/>
      <name val="Calibri"/>
      <family val="2"/>
      <scheme val="minor"/>
    </font>
    <font>
      <b/>
      <sz val="11"/>
      <name val="Calibri"/>
      <family val="2"/>
    </font>
    <font>
      <sz val="11"/>
      <color theme="1"/>
      <name val="Calibri"/>
      <family val="2"/>
    </font>
    <font>
      <b/>
      <sz val="1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5" fillId="0" borderId="0"/>
  </cellStyleXfs>
  <cellXfs count="85">
    <xf numFmtId="0" fontId="0" fillId="0" borderId="0" xfId="0"/>
    <xf numFmtId="6" fontId="0" fillId="0" borderId="0" xfId="0" applyNumberFormat="1"/>
    <xf numFmtId="0" fontId="0" fillId="0" borderId="7" xfId="0" applyBorder="1"/>
    <xf numFmtId="0" fontId="5" fillId="0" borderId="0" xfId="0" applyFont="1" applyFill="1" applyBorder="1" applyAlignment="1"/>
    <xf numFmtId="0" fontId="6" fillId="0" borderId="0" xfId="0" applyFont="1"/>
    <xf numFmtId="0" fontId="7" fillId="0" borderId="0" xfId="0" applyFont="1"/>
    <xf numFmtId="0" fontId="4" fillId="0" borderId="7" xfId="0" applyFont="1" applyBorder="1" applyAlignment="1">
      <alignment horizontal="center"/>
    </xf>
    <xf numFmtId="0" fontId="0" fillId="0" borderId="0" xfId="0" applyBorder="1"/>
    <xf numFmtId="0" fontId="8" fillId="0" borderId="0" xfId="0" applyFont="1" applyBorder="1" applyAlignment="1">
      <alignment horizontal="center"/>
    </xf>
    <xf numFmtId="0" fontId="5" fillId="0" borderId="0" xfId="0" applyFont="1"/>
    <xf numFmtId="0" fontId="9" fillId="0" borderId="6" xfId="0" applyFont="1" applyBorder="1" applyAlignment="1">
      <alignment horizontal="center"/>
    </xf>
    <xf numFmtId="6" fontId="10" fillId="0" borderId="3" xfId="0" applyNumberFormat="1" applyFont="1" applyBorder="1"/>
    <xf numFmtId="6" fontId="9" fillId="0" borderId="3" xfId="0" applyNumberFormat="1" applyFont="1" applyBorder="1" applyAlignment="1">
      <alignment horizontal="center"/>
    </xf>
    <xf numFmtId="0" fontId="10" fillId="0" borderId="1" xfId="0" applyFont="1" applyBorder="1"/>
    <xf numFmtId="6" fontId="9" fillId="0" borderId="4" xfId="0" applyNumberFormat="1" applyFont="1" applyFill="1" applyBorder="1" applyAlignment="1">
      <alignment horizontal="center"/>
    </xf>
    <xf numFmtId="0" fontId="9" fillId="0" borderId="1" xfId="0" applyFont="1" applyBorder="1" applyAlignment="1">
      <alignment horizontal="center"/>
    </xf>
    <xf numFmtId="0" fontId="9" fillId="0" borderId="2" xfId="0" applyFont="1" applyFill="1" applyBorder="1" applyAlignment="1">
      <alignment horizontal="center"/>
    </xf>
    <xf numFmtId="6" fontId="9" fillId="0" borderId="0" xfId="0" applyNumberFormat="1" applyFont="1" applyBorder="1" applyAlignment="1">
      <alignment horizontal="center"/>
    </xf>
    <xf numFmtId="6" fontId="9" fillId="0" borderId="2" xfId="0" applyNumberFormat="1" applyFont="1" applyBorder="1" applyAlignment="1">
      <alignment horizontal="center"/>
    </xf>
    <xf numFmtId="0" fontId="10" fillId="0" borderId="1" xfId="0" applyFont="1" applyFill="1" applyBorder="1"/>
    <xf numFmtId="164" fontId="10" fillId="0" borderId="6" xfId="0" applyNumberFormat="1" applyFont="1" applyBorder="1"/>
    <xf numFmtId="164" fontId="10" fillId="0" borderId="4" xfId="0" applyNumberFormat="1" applyFont="1" applyBorder="1"/>
    <xf numFmtId="5" fontId="10" fillId="0" borderId="4" xfId="0" applyNumberFormat="1" applyFont="1" applyFill="1" applyBorder="1"/>
    <xf numFmtId="0" fontId="10" fillId="0" borderId="4" xfId="0" applyFont="1" applyFill="1" applyBorder="1"/>
    <xf numFmtId="164" fontId="10" fillId="0" borderId="1" xfId="0" applyNumberFormat="1" applyFont="1" applyBorder="1"/>
    <xf numFmtId="0" fontId="2" fillId="0" borderId="1" xfId="0" applyFont="1" applyFill="1" applyBorder="1"/>
    <xf numFmtId="164" fontId="2" fillId="0" borderId="1" xfId="0" applyNumberFormat="1" applyFont="1" applyBorder="1"/>
    <xf numFmtId="164" fontId="2" fillId="0" borderId="4" xfId="0" applyNumberFormat="1" applyFont="1" applyBorder="1"/>
    <xf numFmtId="164" fontId="10" fillId="0" borderId="1" xfId="0" applyNumberFormat="1" applyFont="1" applyFill="1" applyBorder="1"/>
    <xf numFmtId="164" fontId="10" fillId="0" borderId="4" xfId="0" applyNumberFormat="1" applyFont="1" applyFill="1" applyBorder="1"/>
    <xf numFmtId="6" fontId="10" fillId="0" borderId="1" xfId="0" applyNumberFormat="1" applyFont="1" applyBorder="1"/>
    <xf numFmtId="6" fontId="10" fillId="0" borderId="4" xfId="0" applyNumberFormat="1" applyFont="1" applyBorder="1"/>
    <xf numFmtId="0" fontId="10" fillId="0" borderId="2" xfId="0" applyFont="1" applyFill="1" applyBorder="1"/>
    <xf numFmtId="164" fontId="10" fillId="0" borderId="2" xfId="0" applyNumberFormat="1" applyFont="1" applyBorder="1"/>
    <xf numFmtId="0" fontId="10" fillId="0" borderId="0" xfId="0" applyFont="1"/>
    <xf numFmtId="6" fontId="10" fillId="0" borderId="0" xfId="0" applyNumberFormat="1" applyFont="1"/>
    <xf numFmtId="5" fontId="10" fillId="0" borderId="0" xfId="0" applyNumberFormat="1" applyFont="1"/>
    <xf numFmtId="0" fontId="12" fillId="0" borderId="0" xfId="0" applyFont="1" applyFill="1" applyBorder="1"/>
    <xf numFmtId="0" fontId="10" fillId="0" borderId="0" xfId="0" applyFont="1" applyFill="1" applyBorder="1" applyAlignment="1"/>
    <xf numFmtId="0" fontId="10" fillId="0" borderId="0" xfId="0" applyFont="1" applyFill="1" applyBorder="1"/>
    <xf numFmtId="0" fontId="10" fillId="0" borderId="0" xfId="0" applyFont="1" applyFill="1" applyBorder="1" applyAlignment="1">
      <alignment wrapText="1"/>
    </xf>
    <xf numFmtId="0" fontId="9" fillId="0" borderId="2" xfId="0" applyFont="1" applyBorder="1" applyAlignment="1">
      <alignment horizontal="center"/>
    </xf>
    <xf numFmtId="5" fontId="11" fillId="0" borderId="1" xfId="0" applyNumberFormat="1" applyFont="1" applyBorder="1"/>
    <xf numFmtId="5" fontId="11" fillId="0" borderId="2" xfId="0" applyNumberFormat="1" applyFont="1" applyBorder="1"/>
    <xf numFmtId="0" fontId="4" fillId="0" borderId="0" xfId="0" applyFont="1" applyBorder="1" applyAlignment="1"/>
    <xf numFmtId="0" fontId="5" fillId="0" borderId="0" xfId="0" applyFont="1" applyBorder="1"/>
    <xf numFmtId="0" fontId="7" fillId="0" borderId="0" xfId="0" applyFont="1" applyBorder="1"/>
    <xf numFmtId="0" fontId="6" fillId="0" borderId="0" xfId="0" applyFont="1" applyBorder="1"/>
    <xf numFmtId="0" fontId="10" fillId="0" borderId="0" xfId="0" applyFont="1" applyAlignment="1">
      <alignment horizontal="left" wrapText="1"/>
    </xf>
    <xf numFmtId="0" fontId="8" fillId="0" borderId="0" xfId="0" applyFont="1" applyBorder="1" applyAlignment="1">
      <alignment horizontal="center"/>
    </xf>
    <xf numFmtId="0" fontId="13" fillId="0" borderId="6" xfId="0" applyFont="1" applyFill="1" applyBorder="1" applyAlignment="1">
      <alignment horizontal="center"/>
    </xf>
    <xf numFmtId="0" fontId="13" fillId="0" borderId="1" xfId="0" applyFont="1" applyFill="1" applyBorder="1" applyAlignment="1">
      <alignment horizontal="center"/>
    </xf>
    <xf numFmtId="0" fontId="13" fillId="0" borderId="2" xfId="0" applyFont="1" applyFill="1" applyBorder="1" applyAlignment="1">
      <alignment horizontal="center"/>
    </xf>
    <xf numFmtId="5" fontId="11" fillId="0" borderId="6" xfId="0" applyNumberFormat="1" applyFont="1" applyBorder="1"/>
    <xf numFmtId="5" fontId="14" fillId="0" borderId="1" xfId="0" applyNumberFormat="1" applyFont="1" applyBorder="1"/>
    <xf numFmtId="0" fontId="5" fillId="0" borderId="4" xfId="0" applyFont="1" applyBorder="1"/>
    <xf numFmtId="5" fontId="5" fillId="0" borderId="6" xfId="0" applyNumberFormat="1" applyFont="1" applyBorder="1"/>
    <xf numFmtId="5" fontId="5" fillId="0" borderId="1" xfId="0" applyNumberFormat="1" applyFont="1" applyBorder="1"/>
    <xf numFmtId="0" fontId="15" fillId="0" borderId="3" xfId="0" applyFont="1" applyBorder="1" applyAlignment="1">
      <alignment horizontal="center"/>
    </xf>
    <xf numFmtId="0" fontId="15" fillId="0" borderId="7" xfId="0" applyFont="1" applyBorder="1" applyAlignment="1">
      <alignment horizontal="center"/>
    </xf>
    <xf numFmtId="5" fontId="11" fillId="0" borderId="1" xfId="0" applyNumberFormat="1" applyFont="1" applyFill="1" applyBorder="1"/>
    <xf numFmtId="0" fontId="9" fillId="0" borderId="6" xfId="1" applyFont="1" applyFill="1" applyBorder="1" applyAlignment="1">
      <alignment horizontal="center"/>
    </xf>
    <xf numFmtId="0" fontId="9" fillId="0" borderId="1" xfId="1" applyFont="1" applyFill="1" applyBorder="1" applyAlignment="1">
      <alignment horizontal="center"/>
    </xf>
    <xf numFmtId="0" fontId="9" fillId="0" borderId="7" xfId="1" applyFont="1" applyFill="1" applyBorder="1" applyAlignment="1">
      <alignment horizontal="center"/>
    </xf>
    <xf numFmtId="5" fontId="10" fillId="0" borderId="4" xfId="1" applyNumberFormat="1" applyFont="1" applyFill="1" applyBorder="1"/>
    <xf numFmtId="5" fontId="1" fillId="0" borderId="4" xfId="1" applyNumberFormat="1" applyFont="1" applyFill="1" applyBorder="1"/>
    <xf numFmtId="5" fontId="10" fillId="0" borderId="2" xfId="1" applyNumberFormat="1" applyFont="1" applyFill="1" applyBorder="1"/>
    <xf numFmtId="0" fontId="0" fillId="0" borderId="0" xfId="0" applyAlignment="1"/>
    <xf numFmtId="0" fontId="10" fillId="2" borderId="0" xfId="0" applyFont="1" applyFill="1" applyBorder="1" applyAlignment="1">
      <alignment wrapText="1"/>
    </xf>
    <xf numFmtId="0" fontId="10" fillId="0" borderId="0" xfId="0" applyFont="1" applyAlignment="1">
      <alignment wrapText="1"/>
    </xf>
    <xf numFmtId="0" fontId="10" fillId="0" borderId="0" xfId="0" applyFont="1" applyFill="1" applyAlignment="1">
      <alignment wrapText="1"/>
    </xf>
    <xf numFmtId="0" fontId="7" fillId="0" borderId="0" xfId="0" applyFont="1" applyFill="1" applyBorder="1"/>
    <xf numFmtId="5" fontId="5" fillId="0" borderId="1" xfId="0" applyNumberFormat="1" applyFont="1" applyFill="1" applyBorder="1"/>
    <xf numFmtId="0" fontId="6" fillId="0" borderId="0" xfId="0" applyFont="1" applyFill="1" applyBorder="1"/>
    <xf numFmtId="0" fontId="5" fillId="0" borderId="0" xfId="0" applyFont="1" applyFill="1" applyBorder="1"/>
    <xf numFmtId="5" fontId="5" fillId="0" borderId="0" xfId="0" applyNumberFormat="1" applyFont="1" applyFill="1" applyBorder="1"/>
    <xf numFmtId="5" fontId="11" fillId="0" borderId="2" xfId="0" applyNumberFormat="1" applyFont="1" applyFill="1" applyBorder="1"/>
    <xf numFmtId="5" fontId="5" fillId="0" borderId="5" xfId="0" applyNumberFormat="1" applyFont="1" applyFill="1" applyBorder="1"/>
    <xf numFmtId="5" fontId="5" fillId="0" borderId="2" xfId="0" applyNumberFormat="1" applyFont="1" applyFill="1" applyBorder="1"/>
    <xf numFmtId="0" fontId="8" fillId="0" borderId="0" xfId="0" applyFont="1" applyBorder="1" applyAlignment="1">
      <alignment horizontal="center"/>
    </xf>
    <xf numFmtId="0" fontId="4" fillId="0" borderId="7" xfId="0" applyFont="1" applyBorder="1" applyAlignment="1">
      <alignment horizontal="center"/>
    </xf>
    <xf numFmtId="0" fontId="10" fillId="0" borderId="0" xfId="0" applyFont="1" applyFill="1" applyBorder="1" applyAlignment="1">
      <alignment horizontal="left" wrapText="1"/>
    </xf>
    <xf numFmtId="0" fontId="10" fillId="2" borderId="0" xfId="0" applyFont="1" applyFill="1" applyBorder="1" applyAlignment="1">
      <alignment horizontal="left" wrapText="1"/>
    </xf>
    <xf numFmtId="0" fontId="10" fillId="0" borderId="0" xfId="0" applyFont="1" applyAlignment="1">
      <alignment horizontal="left" wrapText="1"/>
    </xf>
    <xf numFmtId="0" fontId="10" fillId="0" borderId="0" xfId="0" applyFont="1" applyFill="1" applyAlignment="1">
      <alignment horizontal="lef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86"/>
  <sheetViews>
    <sheetView tabSelected="1" topLeftCell="A58" zoomScaleNormal="100" workbookViewId="0">
      <selection activeCell="A81" sqref="A81:I82"/>
    </sheetView>
  </sheetViews>
  <sheetFormatPr defaultRowHeight="13.2"/>
  <cols>
    <col min="1" max="1" width="39.109375" customWidth="1"/>
    <col min="2" max="2" width="14.5546875" style="1" bestFit="1" customWidth="1"/>
    <col min="3" max="3" width="17" style="1" bestFit="1" customWidth="1"/>
    <col min="4" max="4" width="16.5546875" bestFit="1" customWidth="1"/>
    <col min="5" max="5" width="14.5546875" bestFit="1" customWidth="1"/>
    <col min="6" max="6" width="14.6640625" customWidth="1"/>
    <col min="7" max="7" width="12.88671875" bestFit="1" customWidth="1"/>
    <col min="8" max="8" width="11.88671875" bestFit="1" customWidth="1"/>
    <col min="9" max="9" width="14.6640625" bestFit="1" customWidth="1"/>
    <col min="10" max="10" width="12.88671875" bestFit="1" customWidth="1"/>
    <col min="12" max="12" width="11.6640625" bestFit="1" customWidth="1"/>
  </cols>
  <sheetData>
    <row r="1" spans="1:21" ht="15.75" customHeight="1">
      <c r="A1" s="79" t="s">
        <v>34</v>
      </c>
      <c r="B1" s="79"/>
      <c r="C1" s="79"/>
      <c r="D1" s="79"/>
      <c r="E1" s="79"/>
      <c r="F1" s="79"/>
      <c r="G1" s="79"/>
      <c r="H1" s="79"/>
      <c r="I1" s="79"/>
      <c r="J1" s="79"/>
      <c r="K1" s="7"/>
      <c r="L1" s="7"/>
      <c r="M1" s="7"/>
      <c r="N1" s="7"/>
      <c r="O1" s="7"/>
      <c r="P1" s="7"/>
      <c r="Q1" s="7"/>
      <c r="R1" s="7"/>
      <c r="S1" s="7"/>
      <c r="T1" s="7"/>
      <c r="U1" s="7"/>
    </row>
    <row r="2" spans="1:21" ht="11.25" customHeight="1">
      <c r="A2" s="8"/>
      <c r="B2" s="8"/>
      <c r="C2" s="8"/>
      <c r="D2" s="8"/>
      <c r="E2" s="8"/>
      <c r="F2" s="8"/>
      <c r="G2" s="49"/>
      <c r="H2" s="8"/>
      <c r="I2" s="44"/>
      <c r="J2" s="7"/>
      <c r="K2" s="7"/>
      <c r="L2" s="7"/>
      <c r="M2" s="7"/>
      <c r="N2" s="7"/>
      <c r="O2" s="7"/>
      <c r="P2" s="7"/>
      <c r="Q2" s="7"/>
      <c r="R2" s="7"/>
      <c r="S2" s="7"/>
      <c r="T2" s="7"/>
      <c r="U2" s="7"/>
    </row>
    <row r="3" spans="1:21" ht="15.6">
      <c r="A3" s="80"/>
      <c r="B3" s="80"/>
      <c r="C3" s="80"/>
      <c r="D3" s="80"/>
      <c r="E3" s="6"/>
      <c r="F3" s="6"/>
      <c r="G3" s="2"/>
      <c r="H3" s="2"/>
      <c r="I3" s="7"/>
      <c r="J3" s="7"/>
      <c r="K3" s="7"/>
      <c r="L3" s="7"/>
      <c r="M3" s="7"/>
      <c r="N3" s="7"/>
      <c r="O3" s="7"/>
      <c r="P3" s="7"/>
      <c r="Q3" s="7"/>
      <c r="R3" s="7"/>
      <c r="S3" s="7"/>
      <c r="T3" s="7"/>
      <c r="U3" s="7"/>
    </row>
    <row r="4" spans="1:21" s="9" customFormat="1" ht="14.4">
      <c r="A4" s="10"/>
      <c r="B4" s="11"/>
      <c r="C4" s="12" t="s">
        <v>29</v>
      </c>
      <c r="D4" s="61" t="s">
        <v>36</v>
      </c>
      <c r="E4" s="10" t="s">
        <v>78</v>
      </c>
      <c r="F4" s="50" t="s">
        <v>66</v>
      </c>
      <c r="G4" s="50"/>
      <c r="H4" s="45"/>
      <c r="I4" s="58" t="s">
        <v>76</v>
      </c>
      <c r="J4" s="55"/>
      <c r="K4" s="45"/>
      <c r="L4" s="45"/>
      <c r="M4" s="45"/>
      <c r="N4" s="45"/>
      <c r="O4" s="45"/>
      <c r="P4" s="45"/>
      <c r="Q4" s="45"/>
      <c r="R4" s="45"/>
    </row>
    <row r="5" spans="1:21" s="9" customFormat="1" ht="14.4">
      <c r="A5" s="13"/>
      <c r="B5" s="14" t="s">
        <v>29</v>
      </c>
      <c r="C5" s="14" t="s">
        <v>31</v>
      </c>
      <c r="D5" s="62" t="s">
        <v>37</v>
      </c>
      <c r="E5" s="15" t="s">
        <v>47</v>
      </c>
      <c r="F5" s="51" t="s">
        <v>67</v>
      </c>
      <c r="G5" s="51" t="s">
        <v>69</v>
      </c>
      <c r="H5" s="51" t="s">
        <v>74</v>
      </c>
      <c r="I5" s="51" t="s">
        <v>74</v>
      </c>
      <c r="J5" s="55"/>
      <c r="K5" s="45"/>
      <c r="L5" s="45"/>
      <c r="M5" s="45"/>
      <c r="N5" s="45"/>
      <c r="O5" s="45"/>
      <c r="P5" s="45"/>
      <c r="Q5" s="45"/>
      <c r="R5" s="45"/>
    </row>
    <row r="6" spans="1:21" s="9" customFormat="1" ht="14.4">
      <c r="A6" s="16"/>
      <c r="B6" s="17" t="s">
        <v>30</v>
      </c>
      <c r="C6" s="18" t="s">
        <v>33</v>
      </c>
      <c r="D6" s="63" t="s">
        <v>35</v>
      </c>
      <c r="E6" s="41" t="s">
        <v>48</v>
      </c>
      <c r="F6" s="52" t="s">
        <v>68</v>
      </c>
      <c r="G6" s="52" t="s">
        <v>70</v>
      </c>
      <c r="H6" s="52" t="s">
        <v>75</v>
      </c>
      <c r="I6" s="59" t="s">
        <v>75</v>
      </c>
      <c r="J6" s="55"/>
      <c r="K6" s="45"/>
      <c r="L6" s="45"/>
      <c r="M6" s="45"/>
      <c r="N6" s="45"/>
      <c r="O6" s="45"/>
      <c r="P6" s="45"/>
      <c r="Q6" s="45"/>
      <c r="R6" s="45"/>
    </row>
    <row r="7" spans="1:21" s="9" customFormat="1" ht="14.4">
      <c r="A7" s="19" t="s">
        <v>12</v>
      </c>
      <c r="B7" s="20">
        <v>941219</v>
      </c>
      <c r="C7" s="21">
        <v>941219</v>
      </c>
      <c r="D7" s="64">
        <v>943894</v>
      </c>
      <c r="E7" s="42">
        <v>-959</v>
      </c>
      <c r="F7" s="53">
        <v>986425</v>
      </c>
      <c r="G7" s="53">
        <v>42531</v>
      </c>
      <c r="H7" s="45"/>
      <c r="I7" s="56">
        <f>F7</f>
        <v>986425</v>
      </c>
      <c r="J7" s="45"/>
      <c r="K7" s="45"/>
      <c r="L7" s="45"/>
      <c r="M7" s="45"/>
      <c r="N7" s="45"/>
      <c r="O7" s="45"/>
      <c r="P7" s="45"/>
      <c r="Q7" s="45"/>
      <c r="R7" s="45"/>
    </row>
    <row r="8" spans="1:21" s="9" customFormat="1" ht="14.4">
      <c r="A8" s="23" t="s">
        <v>19</v>
      </c>
      <c r="B8" s="24">
        <v>137433</v>
      </c>
      <c r="C8" s="21">
        <v>137433</v>
      </c>
      <c r="D8" s="64">
        <v>138223</v>
      </c>
      <c r="E8" s="42">
        <v>0</v>
      </c>
      <c r="F8" s="42">
        <v>139421</v>
      </c>
      <c r="G8" s="42">
        <v>1198</v>
      </c>
      <c r="H8" s="45"/>
      <c r="I8" s="57">
        <f>F8</f>
        <v>139421</v>
      </c>
      <c r="J8" s="45"/>
      <c r="K8" s="45"/>
      <c r="L8" s="45"/>
      <c r="M8" s="45"/>
      <c r="N8" s="45"/>
      <c r="O8" s="45"/>
      <c r="P8" s="45"/>
      <c r="Q8" s="45"/>
      <c r="R8" s="45"/>
    </row>
    <row r="9" spans="1:21" s="9" customFormat="1" ht="14.4">
      <c r="A9" s="19" t="s">
        <v>23</v>
      </c>
      <c r="B9" s="24">
        <v>154789</v>
      </c>
      <c r="C9" s="21">
        <v>154789</v>
      </c>
      <c r="D9" s="64">
        <v>154810</v>
      </c>
      <c r="E9" s="42">
        <v>0</v>
      </c>
      <c r="F9" s="42">
        <v>155615</v>
      </c>
      <c r="G9" s="42">
        <v>805</v>
      </c>
      <c r="H9" s="45"/>
      <c r="I9" s="57">
        <f t="shared" ref="I9:I33" si="0">F9</f>
        <v>155615</v>
      </c>
      <c r="J9" s="45"/>
      <c r="K9" s="45"/>
      <c r="L9" s="45"/>
      <c r="M9" s="45"/>
      <c r="N9" s="45"/>
      <c r="O9" s="45"/>
      <c r="P9" s="45"/>
      <c r="Q9" s="45"/>
      <c r="R9" s="45"/>
    </row>
    <row r="10" spans="1:21" s="9" customFormat="1" ht="14.4">
      <c r="A10" s="19" t="s">
        <v>20</v>
      </c>
      <c r="B10" s="24">
        <v>100000</v>
      </c>
      <c r="C10" s="21">
        <v>100000</v>
      </c>
      <c r="D10" s="64">
        <v>100000</v>
      </c>
      <c r="E10" s="42">
        <v>0</v>
      </c>
      <c r="F10" s="42">
        <v>100000</v>
      </c>
      <c r="G10" s="42">
        <v>0</v>
      </c>
      <c r="H10" s="45"/>
      <c r="I10" s="57">
        <f t="shared" si="0"/>
        <v>100000</v>
      </c>
      <c r="J10" s="45"/>
      <c r="K10" s="45"/>
      <c r="L10" s="45"/>
      <c r="M10" s="45"/>
      <c r="N10" s="45"/>
      <c r="O10" s="45"/>
      <c r="P10" s="45"/>
      <c r="Q10" s="45"/>
      <c r="R10" s="45"/>
    </row>
    <row r="11" spans="1:21" s="9" customFormat="1" ht="14.4">
      <c r="A11" s="19" t="s">
        <v>0</v>
      </c>
      <c r="B11" s="24">
        <v>95000</v>
      </c>
      <c r="C11" s="21">
        <v>95000</v>
      </c>
      <c r="D11" s="64">
        <v>95000</v>
      </c>
      <c r="E11" s="42">
        <v>0</v>
      </c>
      <c r="F11" s="42">
        <v>95000</v>
      </c>
      <c r="G11" s="42">
        <v>0</v>
      </c>
      <c r="H11" s="45"/>
      <c r="I11" s="57">
        <f t="shared" si="0"/>
        <v>95000</v>
      </c>
      <c r="J11" s="45"/>
      <c r="K11" s="45"/>
      <c r="L11" s="45"/>
      <c r="M11" s="45"/>
      <c r="N11" s="45"/>
      <c r="O11" s="45"/>
      <c r="P11" s="45"/>
      <c r="Q11" s="45"/>
      <c r="R11" s="45"/>
    </row>
    <row r="12" spans="1:21" s="9" customFormat="1" ht="14.4">
      <c r="A12" s="19" t="s">
        <v>1</v>
      </c>
      <c r="B12" s="24">
        <v>1782422</v>
      </c>
      <c r="C12" s="21">
        <v>1782422</v>
      </c>
      <c r="D12" s="64">
        <v>1782743</v>
      </c>
      <c r="E12" s="42">
        <v>0</v>
      </c>
      <c r="F12" s="42">
        <v>1783093</v>
      </c>
      <c r="G12" s="42">
        <v>350</v>
      </c>
      <c r="H12" s="45"/>
      <c r="I12" s="57">
        <f t="shared" si="0"/>
        <v>1783093</v>
      </c>
      <c r="J12" s="45"/>
      <c r="K12" s="45"/>
      <c r="L12" s="45"/>
      <c r="M12" s="45"/>
      <c r="N12" s="45"/>
      <c r="O12" s="45"/>
      <c r="P12" s="45"/>
      <c r="Q12" s="45"/>
      <c r="R12" s="45"/>
    </row>
    <row r="13" spans="1:21" s="9" customFormat="1" ht="14.4">
      <c r="A13" s="19" t="s">
        <v>21</v>
      </c>
      <c r="B13" s="24">
        <v>2000000</v>
      </c>
      <c r="C13" s="21">
        <v>2000000</v>
      </c>
      <c r="D13" s="64">
        <v>2000000</v>
      </c>
      <c r="E13" s="42">
        <v>0</v>
      </c>
      <c r="F13" s="42">
        <v>2000000</v>
      </c>
      <c r="G13" s="42">
        <v>0</v>
      </c>
      <c r="H13" s="45"/>
      <c r="I13" s="57">
        <f t="shared" si="0"/>
        <v>2000000</v>
      </c>
      <c r="J13" s="45"/>
      <c r="K13" s="45"/>
      <c r="L13" s="45"/>
      <c r="M13" s="45"/>
      <c r="N13" s="45"/>
      <c r="O13" s="45"/>
      <c r="P13" s="45"/>
      <c r="Q13" s="45"/>
      <c r="R13" s="45"/>
    </row>
    <row r="14" spans="1:21" s="5" customFormat="1" ht="14.4">
      <c r="A14" s="25" t="s">
        <v>39</v>
      </c>
      <c r="B14" s="26">
        <v>2249306</v>
      </c>
      <c r="C14" s="27">
        <v>2249306</v>
      </c>
      <c r="D14" s="65">
        <v>2249306</v>
      </c>
      <c r="E14" s="42">
        <v>0</v>
      </c>
      <c r="F14" s="54">
        <v>3000000</v>
      </c>
      <c r="G14" s="60">
        <v>750694</v>
      </c>
      <c r="H14" s="71"/>
      <c r="I14" s="72">
        <f t="shared" si="0"/>
        <v>3000000</v>
      </c>
      <c r="J14" s="46"/>
      <c r="K14" s="46"/>
      <c r="L14" s="46"/>
      <c r="M14" s="46"/>
      <c r="N14" s="46"/>
      <c r="O14" s="46"/>
      <c r="P14" s="46"/>
      <c r="Q14" s="46"/>
      <c r="R14" s="46"/>
    </row>
    <row r="15" spans="1:21" s="4" customFormat="1" ht="14.4">
      <c r="A15" s="19" t="s">
        <v>7</v>
      </c>
      <c r="B15" s="24">
        <v>15269250</v>
      </c>
      <c r="C15" s="21">
        <v>13269250</v>
      </c>
      <c r="D15" s="64">
        <v>13269250</v>
      </c>
      <c r="E15" s="42">
        <v>0</v>
      </c>
      <c r="F15" s="42">
        <v>13269250</v>
      </c>
      <c r="G15" s="60">
        <v>0</v>
      </c>
      <c r="H15" s="73"/>
      <c r="I15" s="72">
        <f t="shared" si="0"/>
        <v>13269250</v>
      </c>
      <c r="J15" s="47"/>
      <c r="K15" s="47"/>
      <c r="L15" s="47"/>
      <c r="M15" s="47"/>
      <c r="N15" s="47"/>
      <c r="O15" s="47"/>
      <c r="P15" s="47"/>
      <c r="Q15" s="47"/>
      <c r="R15" s="47"/>
    </row>
    <row r="16" spans="1:21" s="4" customFormat="1" ht="14.4">
      <c r="A16" s="19" t="s">
        <v>32</v>
      </c>
      <c r="B16" s="28">
        <v>64827307</v>
      </c>
      <c r="C16" s="29">
        <v>62827307</v>
      </c>
      <c r="D16" s="64">
        <v>62827307</v>
      </c>
      <c r="E16" s="42">
        <v>0</v>
      </c>
      <c r="F16" s="42">
        <v>62827307</v>
      </c>
      <c r="G16" s="60">
        <v>0</v>
      </c>
      <c r="H16" s="73"/>
      <c r="I16" s="72">
        <f t="shared" si="0"/>
        <v>62827307</v>
      </c>
      <c r="J16" s="47"/>
      <c r="K16" s="47"/>
      <c r="L16" s="47"/>
      <c r="M16" s="47"/>
      <c r="N16" s="47"/>
      <c r="O16" s="47"/>
      <c r="P16" s="47"/>
      <c r="Q16" s="47"/>
      <c r="R16" s="47"/>
    </row>
    <row r="17" spans="1:18" s="9" customFormat="1" ht="14.4">
      <c r="A17" s="19" t="s">
        <v>40</v>
      </c>
      <c r="B17" s="30">
        <v>29413326</v>
      </c>
      <c r="C17" s="31">
        <v>29413326</v>
      </c>
      <c r="D17" s="64">
        <v>29413326</v>
      </c>
      <c r="E17" s="42">
        <v>0</v>
      </c>
      <c r="F17" s="42">
        <v>33000000</v>
      </c>
      <c r="G17" s="60">
        <v>3586674</v>
      </c>
      <c r="H17" s="74"/>
      <c r="I17" s="72">
        <f t="shared" si="0"/>
        <v>33000000</v>
      </c>
      <c r="J17" s="45"/>
      <c r="K17" s="45"/>
      <c r="L17" s="45"/>
      <c r="M17" s="45"/>
      <c r="N17" s="45"/>
      <c r="O17" s="45"/>
      <c r="P17" s="45"/>
      <c r="Q17" s="45"/>
      <c r="R17" s="45"/>
    </row>
    <row r="18" spans="1:18" s="9" customFormat="1" ht="14.4">
      <c r="A18" s="19" t="s">
        <v>16</v>
      </c>
      <c r="B18" s="30">
        <v>0</v>
      </c>
      <c r="C18" s="31">
        <v>0</v>
      </c>
      <c r="D18" s="64">
        <v>100000</v>
      </c>
      <c r="E18" s="42">
        <v>0</v>
      </c>
      <c r="F18" s="42">
        <v>100000</v>
      </c>
      <c r="G18" s="60">
        <v>0</v>
      </c>
      <c r="H18" s="74"/>
      <c r="I18" s="72">
        <f t="shared" si="0"/>
        <v>100000</v>
      </c>
      <c r="J18" s="45"/>
      <c r="K18" s="45"/>
      <c r="L18" s="45"/>
      <c r="M18" s="45"/>
      <c r="N18" s="45"/>
      <c r="O18" s="45"/>
      <c r="P18" s="45"/>
      <c r="Q18" s="45"/>
      <c r="R18" s="45"/>
    </row>
    <row r="19" spans="1:18" s="9" customFormat="1" ht="14.4">
      <c r="A19" s="19" t="s">
        <v>10</v>
      </c>
      <c r="B19" s="24">
        <v>100000</v>
      </c>
      <c r="C19" s="21">
        <v>100000</v>
      </c>
      <c r="D19" s="64">
        <v>100000</v>
      </c>
      <c r="E19" s="42">
        <v>0</v>
      </c>
      <c r="F19" s="42">
        <v>100000</v>
      </c>
      <c r="G19" s="60">
        <v>0</v>
      </c>
      <c r="H19" s="74"/>
      <c r="I19" s="72">
        <f t="shared" si="0"/>
        <v>100000</v>
      </c>
      <c r="J19" s="45"/>
      <c r="K19" s="45"/>
      <c r="L19" s="45"/>
      <c r="M19" s="45"/>
      <c r="N19" s="45"/>
      <c r="O19" s="45"/>
      <c r="P19" s="45"/>
      <c r="Q19" s="45"/>
      <c r="R19" s="45"/>
    </row>
    <row r="20" spans="1:18" s="9" customFormat="1" ht="14.4">
      <c r="A20" s="19" t="s">
        <v>11</v>
      </c>
      <c r="B20" s="24">
        <v>50000</v>
      </c>
      <c r="C20" s="21">
        <v>50000</v>
      </c>
      <c r="D20" s="64">
        <v>50000</v>
      </c>
      <c r="E20" s="42">
        <v>0</v>
      </c>
      <c r="F20" s="42">
        <v>50000</v>
      </c>
      <c r="G20" s="60">
        <v>0</v>
      </c>
      <c r="H20" s="74"/>
      <c r="I20" s="72">
        <f t="shared" si="0"/>
        <v>50000</v>
      </c>
      <c r="J20" s="45"/>
      <c r="K20" s="45"/>
      <c r="L20" s="45"/>
      <c r="M20" s="45"/>
      <c r="N20" s="45"/>
      <c r="O20" s="45"/>
      <c r="P20" s="45"/>
      <c r="Q20" s="45"/>
      <c r="R20" s="45"/>
    </row>
    <row r="21" spans="1:18" s="9" customFormat="1" ht="14.4">
      <c r="A21" s="19" t="s">
        <v>51</v>
      </c>
      <c r="B21" s="24">
        <v>363375</v>
      </c>
      <c r="C21" s="21">
        <v>363375</v>
      </c>
      <c r="D21" s="64">
        <v>363375</v>
      </c>
      <c r="E21" s="42">
        <v>0</v>
      </c>
      <c r="F21" s="42">
        <v>363375</v>
      </c>
      <c r="G21" s="60">
        <v>0</v>
      </c>
      <c r="H21" s="74"/>
      <c r="I21" s="72">
        <f t="shared" si="0"/>
        <v>363375</v>
      </c>
      <c r="J21" s="45"/>
      <c r="K21" s="45"/>
      <c r="L21" s="45"/>
      <c r="M21" s="45"/>
      <c r="N21" s="45"/>
      <c r="O21" s="45"/>
      <c r="P21" s="45"/>
      <c r="Q21" s="45"/>
      <c r="R21" s="45"/>
    </row>
    <row r="22" spans="1:18" s="9" customFormat="1" ht="14.4">
      <c r="A22" s="19" t="s">
        <v>15</v>
      </c>
      <c r="B22" s="24">
        <v>281250</v>
      </c>
      <c r="C22" s="21">
        <v>281250</v>
      </c>
      <c r="D22" s="64">
        <v>281250</v>
      </c>
      <c r="E22" s="42">
        <v>0</v>
      </c>
      <c r="F22" s="42">
        <v>281250</v>
      </c>
      <c r="G22" s="60">
        <v>0</v>
      </c>
      <c r="H22" s="74"/>
      <c r="I22" s="72">
        <f t="shared" si="0"/>
        <v>281250</v>
      </c>
      <c r="J22" s="45"/>
      <c r="K22" s="45"/>
      <c r="L22" s="45"/>
      <c r="M22" s="45"/>
      <c r="N22" s="45"/>
      <c r="O22" s="45"/>
      <c r="P22" s="45"/>
      <c r="Q22" s="45"/>
      <c r="R22" s="45"/>
    </row>
    <row r="23" spans="1:18" s="9" customFormat="1" ht="14.4">
      <c r="A23" s="19" t="s">
        <v>49</v>
      </c>
      <c r="B23" s="24">
        <v>169000</v>
      </c>
      <c r="C23" s="21">
        <v>169000</v>
      </c>
      <c r="D23" s="64">
        <v>169000</v>
      </c>
      <c r="E23" s="42">
        <v>0</v>
      </c>
      <c r="F23" s="42">
        <v>169000</v>
      </c>
      <c r="G23" s="60">
        <v>0</v>
      </c>
      <c r="H23" s="74"/>
      <c r="I23" s="72">
        <f t="shared" si="0"/>
        <v>169000</v>
      </c>
      <c r="J23" s="45"/>
      <c r="K23" s="45"/>
      <c r="L23" s="45"/>
      <c r="M23" s="45"/>
      <c r="N23" s="45"/>
      <c r="O23" s="45"/>
      <c r="P23" s="45"/>
      <c r="Q23" s="45"/>
      <c r="R23" s="45"/>
    </row>
    <row r="24" spans="1:18" s="9" customFormat="1" ht="14.4">
      <c r="A24" s="19" t="s">
        <v>9</v>
      </c>
      <c r="B24" s="24">
        <v>27750</v>
      </c>
      <c r="C24" s="21">
        <v>27750</v>
      </c>
      <c r="D24" s="64">
        <v>27750</v>
      </c>
      <c r="E24" s="42">
        <v>0</v>
      </c>
      <c r="F24" s="42">
        <v>27750</v>
      </c>
      <c r="G24" s="60">
        <v>0</v>
      </c>
      <c r="H24" s="74"/>
      <c r="I24" s="72">
        <f t="shared" si="0"/>
        <v>27750</v>
      </c>
      <c r="J24" s="45"/>
      <c r="K24" s="45"/>
      <c r="L24" s="45"/>
      <c r="M24" s="45"/>
      <c r="N24" s="45"/>
      <c r="O24" s="45"/>
      <c r="P24" s="45"/>
      <c r="Q24" s="45"/>
      <c r="R24" s="45"/>
    </row>
    <row r="25" spans="1:18" s="9" customFormat="1" ht="14.4">
      <c r="A25" s="19" t="s">
        <v>50</v>
      </c>
      <c r="B25" s="24">
        <v>82964</v>
      </c>
      <c r="C25" s="21">
        <v>82964</v>
      </c>
      <c r="D25" s="64">
        <v>82964</v>
      </c>
      <c r="E25" s="42">
        <v>0</v>
      </c>
      <c r="F25" s="42">
        <v>82964</v>
      </c>
      <c r="G25" s="60">
        <v>0</v>
      </c>
      <c r="H25" s="74"/>
      <c r="I25" s="72">
        <f t="shared" si="0"/>
        <v>82964</v>
      </c>
      <c r="J25" s="45"/>
      <c r="K25" s="45"/>
      <c r="L25" s="45"/>
      <c r="M25" s="45"/>
      <c r="N25" s="45"/>
      <c r="O25" s="45"/>
      <c r="P25" s="45"/>
      <c r="Q25" s="45"/>
      <c r="R25" s="45"/>
    </row>
    <row r="26" spans="1:18" s="9" customFormat="1" ht="14.4">
      <c r="A26" s="19" t="s">
        <v>8</v>
      </c>
      <c r="B26" s="24">
        <v>15000</v>
      </c>
      <c r="C26" s="21">
        <v>15000</v>
      </c>
      <c r="D26" s="64">
        <v>15000</v>
      </c>
      <c r="E26" s="42">
        <v>0</v>
      </c>
      <c r="F26" s="42">
        <v>15000</v>
      </c>
      <c r="G26" s="60">
        <v>0</v>
      </c>
      <c r="H26" s="74"/>
      <c r="I26" s="72">
        <f t="shared" si="0"/>
        <v>15000</v>
      </c>
      <c r="J26" s="45"/>
      <c r="K26" s="45"/>
      <c r="L26" s="45"/>
      <c r="M26" s="45"/>
      <c r="N26" s="45"/>
      <c r="O26" s="45"/>
      <c r="P26" s="45"/>
      <c r="Q26" s="45"/>
      <c r="R26" s="45"/>
    </row>
    <row r="27" spans="1:18" s="9" customFormat="1" ht="14.4">
      <c r="A27" s="19" t="s">
        <v>2</v>
      </c>
      <c r="B27" s="24">
        <v>450000</v>
      </c>
      <c r="C27" s="21">
        <v>450000</v>
      </c>
      <c r="D27" s="64">
        <v>450000</v>
      </c>
      <c r="E27" s="42">
        <v>0</v>
      </c>
      <c r="F27" s="42">
        <v>450000</v>
      </c>
      <c r="G27" s="60">
        <v>0</v>
      </c>
      <c r="H27" s="74"/>
      <c r="I27" s="72">
        <f t="shared" si="0"/>
        <v>450000</v>
      </c>
      <c r="J27" s="45"/>
      <c r="K27" s="45"/>
      <c r="L27" s="45"/>
      <c r="M27" s="45"/>
      <c r="N27" s="45"/>
      <c r="O27" s="45"/>
      <c r="P27" s="45"/>
      <c r="Q27" s="45"/>
      <c r="R27" s="45"/>
    </row>
    <row r="28" spans="1:18" s="9" customFormat="1" ht="14.4">
      <c r="A28" s="19" t="s">
        <v>22</v>
      </c>
      <c r="B28" s="24">
        <v>11448012</v>
      </c>
      <c r="C28" s="21">
        <v>11448012</v>
      </c>
      <c r="D28" s="64">
        <v>11426465</v>
      </c>
      <c r="E28" s="42">
        <v>-2703</v>
      </c>
      <c r="F28" s="42">
        <v>11438124</v>
      </c>
      <c r="G28" s="60">
        <v>11659</v>
      </c>
      <c r="H28" s="74"/>
      <c r="I28" s="72">
        <f t="shared" si="0"/>
        <v>11438124</v>
      </c>
      <c r="J28" s="45"/>
      <c r="K28" s="45"/>
      <c r="L28" s="45"/>
      <c r="M28" s="45"/>
      <c r="N28" s="45"/>
      <c r="O28" s="45"/>
      <c r="P28" s="45"/>
      <c r="Q28" s="45"/>
      <c r="R28" s="45"/>
    </row>
    <row r="29" spans="1:18" s="9" customFormat="1" ht="14.4">
      <c r="A29" s="19" t="s">
        <v>41</v>
      </c>
      <c r="B29" s="24">
        <v>4500000</v>
      </c>
      <c r="C29" s="21">
        <v>4500000</v>
      </c>
      <c r="D29" s="64">
        <v>4500000</v>
      </c>
      <c r="E29" s="42">
        <v>0</v>
      </c>
      <c r="F29" s="42">
        <v>8500000</v>
      </c>
      <c r="G29" s="60">
        <v>4000000</v>
      </c>
      <c r="H29" s="74"/>
      <c r="I29" s="72">
        <f t="shared" si="0"/>
        <v>8500000</v>
      </c>
      <c r="J29" s="45"/>
      <c r="K29" s="45"/>
      <c r="L29" s="45"/>
      <c r="M29" s="45"/>
      <c r="N29" s="45"/>
      <c r="O29" s="45"/>
      <c r="P29" s="45"/>
      <c r="Q29" s="45"/>
      <c r="R29" s="45"/>
    </row>
    <row r="30" spans="1:18" s="9" customFormat="1" ht="14.4">
      <c r="A30" s="19" t="s">
        <v>42</v>
      </c>
      <c r="B30" s="24">
        <v>8000000</v>
      </c>
      <c r="C30" s="21">
        <v>8000000</v>
      </c>
      <c r="D30" s="64">
        <v>8000000</v>
      </c>
      <c r="E30" s="42">
        <v>0</v>
      </c>
      <c r="F30" s="42">
        <v>30000000</v>
      </c>
      <c r="G30" s="60">
        <v>22000000</v>
      </c>
      <c r="H30" s="74"/>
      <c r="I30" s="72">
        <f t="shared" si="0"/>
        <v>30000000</v>
      </c>
      <c r="J30" s="45"/>
      <c r="K30" s="45"/>
      <c r="L30" s="45"/>
      <c r="M30" s="45"/>
      <c r="N30" s="45"/>
      <c r="O30" s="45"/>
      <c r="P30" s="45"/>
      <c r="Q30" s="45"/>
      <c r="R30" s="45"/>
    </row>
    <row r="31" spans="1:18" s="9" customFormat="1" ht="14.4">
      <c r="A31" s="19" t="s">
        <v>43</v>
      </c>
      <c r="B31" s="24">
        <v>145000000</v>
      </c>
      <c r="C31" s="21">
        <v>145000000</v>
      </c>
      <c r="D31" s="64">
        <v>145000000</v>
      </c>
      <c r="E31" s="42">
        <v>0</v>
      </c>
      <c r="F31" s="42">
        <v>200000000</v>
      </c>
      <c r="G31" s="60">
        <v>55000000</v>
      </c>
      <c r="H31" s="74"/>
      <c r="I31" s="72">
        <f t="shared" si="0"/>
        <v>200000000</v>
      </c>
      <c r="J31" s="45"/>
      <c r="K31" s="45"/>
      <c r="L31" s="45"/>
      <c r="M31" s="45"/>
      <c r="N31" s="45"/>
      <c r="O31" s="45"/>
      <c r="P31" s="45"/>
      <c r="Q31" s="45"/>
      <c r="R31" s="45"/>
    </row>
    <row r="32" spans="1:18" s="9" customFormat="1" ht="14.4">
      <c r="A32" s="19" t="s">
        <v>24</v>
      </c>
      <c r="B32" s="24">
        <v>1000000</v>
      </c>
      <c r="C32" s="21">
        <v>1000000</v>
      </c>
      <c r="D32" s="64">
        <v>1000000</v>
      </c>
      <c r="E32" s="42">
        <v>0</v>
      </c>
      <c r="F32" s="42">
        <v>1000000</v>
      </c>
      <c r="G32" s="60">
        <v>0</v>
      </c>
      <c r="H32" s="74"/>
      <c r="I32" s="72">
        <f t="shared" si="0"/>
        <v>1000000</v>
      </c>
      <c r="J32" s="45"/>
      <c r="K32" s="45"/>
      <c r="L32" s="45"/>
      <c r="M32" s="45"/>
      <c r="N32" s="45"/>
      <c r="O32" s="45"/>
      <c r="P32" s="45"/>
      <c r="Q32" s="45"/>
      <c r="R32" s="45"/>
    </row>
    <row r="33" spans="1:18" s="9" customFormat="1" ht="14.4">
      <c r="A33" s="19" t="s">
        <v>25</v>
      </c>
      <c r="B33" s="24">
        <v>2000000</v>
      </c>
      <c r="C33" s="21">
        <v>2000000</v>
      </c>
      <c r="D33" s="64">
        <v>2000000</v>
      </c>
      <c r="E33" s="42">
        <v>0</v>
      </c>
      <c r="F33" s="42">
        <v>2000000</v>
      </c>
      <c r="G33" s="60">
        <v>0</v>
      </c>
      <c r="H33" s="74"/>
      <c r="I33" s="72">
        <f t="shared" si="0"/>
        <v>2000000</v>
      </c>
      <c r="J33" s="45"/>
      <c r="K33" s="45"/>
      <c r="L33" s="45"/>
      <c r="M33" s="45"/>
      <c r="N33" s="45"/>
      <c r="O33" s="45"/>
      <c r="P33" s="45"/>
      <c r="Q33" s="45"/>
      <c r="R33" s="45"/>
    </row>
    <row r="34" spans="1:18" s="4" customFormat="1" ht="14.4">
      <c r="A34" s="19" t="s">
        <v>26</v>
      </c>
      <c r="B34" s="24">
        <v>132667206</v>
      </c>
      <c r="C34" s="21">
        <v>130815295</v>
      </c>
      <c r="D34" s="64">
        <v>120636419</v>
      </c>
      <c r="E34" s="42">
        <v>0</v>
      </c>
      <c r="F34" s="42">
        <v>130815295</v>
      </c>
      <c r="G34" s="60">
        <v>10178876</v>
      </c>
      <c r="H34" s="75">
        <v>-1308153</v>
      </c>
      <c r="I34" s="72">
        <f>F34+H34</f>
        <v>129507142</v>
      </c>
      <c r="J34" s="47"/>
      <c r="K34" s="47"/>
      <c r="L34" s="47"/>
      <c r="M34" s="47"/>
      <c r="N34" s="47"/>
      <c r="O34" s="47"/>
      <c r="P34" s="47"/>
      <c r="Q34" s="47"/>
      <c r="R34" s="47"/>
    </row>
    <row r="35" spans="1:18" s="4" customFormat="1" ht="14.4">
      <c r="A35" s="19" t="s">
        <v>27</v>
      </c>
      <c r="B35" s="24">
        <v>4682166</v>
      </c>
      <c r="C35" s="21">
        <v>4616807</v>
      </c>
      <c r="D35" s="64">
        <v>4257568</v>
      </c>
      <c r="E35" s="42">
        <v>0</v>
      </c>
      <c r="F35" s="42">
        <v>4616807</v>
      </c>
      <c r="G35" s="60">
        <v>359239</v>
      </c>
      <c r="H35" s="75">
        <v>-46168</v>
      </c>
      <c r="I35" s="72">
        <f t="shared" ref="I35:I46" si="1">F35+H35</f>
        <v>4570639</v>
      </c>
      <c r="J35" s="47"/>
      <c r="K35" s="47"/>
      <c r="L35" s="47"/>
      <c r="M35" s="47"/>
      <c r="N35" s="47"/>
      <c r="O35" s="47"/>
      <c r="P35" s="47"/>
      <c r="Q35" s="47"/>
      <c r="R35" s="47"/>
    </row>
    <row r="36" spans="1:18" s="4" customFormat="1" ht="14.4">
      <c r="A36" s="19" t="s">
        <v>71</v>
      </c>
      <c r="B36" s="24">
        <v>0</v>
      </c>
      <c r="C36" s="21">
        <v>0</v>
      </c>
      <c r="D36" s="64">
        <v>0</v>
      </c>
      <c r="E36" s="42">
        <v>0</v>
      </c>
      <c r="F36" s="42">
        <v>0</v>
      </c>
      <c r="G36" s="60">
        <v>0</v>
      </c>
      <c r="H36" s="75"/>
      <c r="I36" s="72">
        <f t="shared" si="1"/>
        <v>0</v>
      </c>
      <c r="J36" s="47"/>
      <c r="K36" s="47"/>
      <c r="L36" s="47"/>
      <c r="M36" s="47"/>
      <c r="N36" s="47"/>
      <c r="O36" s="47"/>
      <c r="P36" s="47"/>
      <c r="Q36" s="47"/>
      <c r="R36" s="47"/>
    </row>
    <row r="37" spans="1:18" s="4" customFormat="1" ht="14.4">
      <c r="A37" s="19" t="s">
        <v>54</v>
      </c>
      <c r="B37" s="24">
        <v>53355831</v>
      </c>
      <c r="C37" s="21">
        <v>52611033</v>
      </c>
      <c r="D37" s="64">
        <v>48517314</v>
      </c>
      <c r="E37" s="42">
        <v>0</v>
      </c>
      <c r="F37" s="42">
        <v>53191410</v>
      </c>
      <c r="G37" s="60">
        <v>4674096</v>
      </c>
      <c r="H37" s="75">
        <f>-58038+-526110</f>
        <v>-584148</v>
      </c>
      <c r="I37" s="72">
        <f t="shared" si="1"/>
        <v>52607262</v>
      </c>
      <c r="J37" s="47"/>
      <c r="K37" s="47"/>
      <c r="L37" s="47"/>
      <c r="M37" s="47"/>
      <c r="N37" s="47"/>
      <c r="O37" s="47"/>
      <c r="P37" s="47"/>
      <c r="Q37" s="47"/>
      <c r="R37" s="47"/>
    </row>
    <row r="38" spans="1:18" s="4" customFormat="1" ht="14.4">
      <c r="A38" s="19" t="s">
        <v>55</v>
      </c>
      <c r="B38" s="24">
        <v>43493220</v>
      </c>
      <c r="C38" s="21">
        <v>42886095</v>
      </c>
      <c r="D38" s="64">
        <v>39549083</v>
      </c>
      <c r="E38" s="42">
        <v>-2000000</v>
      </c>
      <c r="F38" s="42">
        <v>43772064</v>
      </c>
      <c r="G38" s="60">
        <v>4222981</v>
      </c>
      <c r="H38" s="75">
        <f>-88597+-428861</f>
        <v>-517458</v>
      </c>
      <c r="I38" s="72">
        <f t="shared" si="1"/>
        <v>43254606</v>
      </c>
      <c r="J38" s="47"/>
      <c r="K38" s="47"/>
      <c r="L38" s="47"/>
      <c r="M38" s="47"/>
      <c r="N38" s="47"/>
      <c r="O38" s="47"/>
      <c r="P38" s="47"/>
      <c r="Q38" s="47"/>
      <c r="R38" s="47"/>
    </row>
    <row r="39" spans="1:18" s="4" customFormat="1" ht="14.4">
      <c r="A39" s="19" t="s">
        <v>56</v>
      </c>
      <c r="B39" s="24">
        <v>80466125</v>
      </c>
      <c r="C39" s="21">
        <v>79342892</v>
      </c>
      <c r="D39" s="64">
        <v>73169139</v>
      </c>
      <c r="E39" s="42">
        <v>0</v>
      </c>
      <c r="F39" s="42">
        <v>79342892</v>
      </c>
      <c r="G39" s="60">
        <v>6173753</v>
      </c>
      <c r="H39" s="75">
        <v>-793429</v>
      </c>
      <c r="I39" s="72">
        <f t="shared" si="1"/>
        <v>78549463</v>
      </c>
      <c r="J39" s="47"/>
      <c r="K39" s="47"/>
      <c r="L39" s="47"/>
      <c r="M39" s="47"/>
      <c r="N39" s="47"/>
      <c r="O39" s="47"/>
      <c r="P39" s="47"/>
      <c r="Q39" s="47"/>
      <c r="R39" s="47"/>
    </row>
    <row r="40" spans="1:18" s="4" customFormat="1" ht="14.4">
      <c r="A40" s="19" t="s">
        <v>57</v>
      </c>
      <c r="B40" s="24">
        <v>17685546</v>
      </c>
      <c r="C40" s="21">
        <v>17438672</v>
      </c>
      <c r="D40" s="64">
        <v>16081751</v>
      </c>
      <c r="E40" s="42">
        <v>0</v>
      </c>
      <c r="F40" s="42">
        <v>17488335</v>
      </c>
      <c r="G40" s="60">
        <v>1406584</v>
      </c>
      <c r="H40" s="75">
        <f>-4966+-174387</f>
        <v>-179353</v>
      </c>
      <c r="I40" s="72">
        <f t="shared" si="1"/>
        <v>17308982</v>
      </c>
      <c r="J40" s="47"/>
      <c r="K40" s="47"/>
      <c r="L40" s="47"/>
      <c r="M40" s="47"/>
      <c r="N40" s="47"/>
      <c r="O40" s="47"/>
      <c r="P40" s="47"/>
      <c r="Q40" s="47"/>
      <c r="R40" s="47"/>
    </row>
    <row r="41" spans="1:18" s="4" customFormat="1" ht="14.4">
      <c r="A41" s="19" t="s">
        <v>58</v>
      </c>
      <c r="B41" s="24">
        <v>40377812</v>
      </c>
      <c r="C41" s="21">
        <v>39814175</v>
      </c>
      <c r="D41" s="64">
        <v>36716193</v>
      </c>
      <c r="E41" s="42">
        <v>0</v>
      </c>
      <c r="F41" s="42">
        <v>39919610</v>
      </c>
      <c r="G41" s="60">
        <v>3203417</v>
      </c>
      <c r="H41" s="75">
        <f>-10544+-398142</f>
        <v>-408686</v>
      </c>
      <c r="I41" s="72">
        <f t="shared" si="1"/>
        <v>39510924</v>
      </c>
      <c r="J41" s="47"/>
      <c r="K41" s="47"/>
      <c r="L41" s="47"/>
      <c r="M41" s="47"/>
      <c r="N41" s="47"/>
      <c r="O41" s="47"/>
      <c r="P41" s="47"/>
      <c r="Q41" s="47"/>
      <c r="R41" s="47"/>
    </row>
    <row r="42" spans="1:18" s="4" customFormat="1" ht="14.4">
      <c r="A42" s="19" t="s">
        <v>59</v>
      </c>
      <c r="B42" s="24">
        <v>29592947</v>
      </c>
      <c r="C42" s="21">
        <v>29179857</v>
      </c>
      <c r="D42" s="64">
        <v>26909342</v>
      </c>
      <c r="E42" s="42">
        <v>0</v>
      </c>
      <c r="F42" s="42">
        <v>29695333</v>
      </c>
      <c r="G42" s="60">
        <v>2785991</v>
      </c>
      <c r="H42" s="75">
        <f>-51548+-291799</f>
        <v>-343347</v>
      </c>
      <c r="I42" s="72">
        <f t="shared" si="1"/>
        <v>29351986</v>
      </c>
      <c r="J42" s="47"/>
      <c r="K42" s="47"/>
      <c r="L42" s="47"/>
      <c r="M42" s="47"/>
      <c r="N42" s="47"/>
      <c r="O42" s="47"/>
      <c r="P42" s="47"/>
      <c r="Q42" s="47"/>
      <c r="R42" s="47"/>
    </row>
    <row r="43" spans="1:18" s="4" customFormat="1" ht="14.4">
      <c r="A43" s="19" t="s">
        <v>60</v>
      </c>
      <c r="B43" s="28">
        <v>22885800</v>
      </c>
      <c r="C43" s="29">
        <v>22566335</v>
      </c>
      <c r="D43" s="64">
        <v>20810425</v>
      </c>
      <c r="E43" s="42">
        <v>0</v>
      </c>
      <c r="F43" s="42">
        <v>22912856</v>
      </c>
      <c r="G43" s="60">
        <v>2102431</v>
      </c>
      <c r="H43" s="75">
        <f>-34652+-225663</f>
        <v>-260315</v>
      </c>
      <c r="I43" s="72">
        <f t="shared" si="1"/>
        <v>22652541</v>
      </c>
      <c r="J43" s="47"/>
      <c r="K43" s="47"/>
      <c r="L43" s="47"/>
      <c r="M43" s="47"/>
      <c r="N43" s="47"/>
      <c r="O43" s="47"/>
      <c r="P43" s="47"/>
      <c r="Q43" s="47"/>
      <c r="R43" s="47"/>
    </row>
    <row r="44" spans="1:18" s="4" customFormat="1" ht="14.4">
      <c r="A44" s="19" t="s">
        <v>61</v>
      </c>
      <c r="B44" s="24">
        <v>21089772</v>
      </c>
      <c r="C44" s="21">
        <v>20527051</v>
      </c>
      <c r="D44" s="64">
        <v>19177268</v>
      </c>
      <c r="E44" s="42">
        <v>0</v>
      </c>
      <c r="F44" s="42">
        <v>21311937</v>
      </c>
      <c r="G44" s="60">
        <v>2134669</v>
      </c>
      <c r="H44" s="75">
        <f>-51656+-207954</f>
        <v>-259610</v>
      </c>
      <c r="I44" s="72">
        <f t="shared" si="1"/>
        <v>21052327</v>
      </c>
      <c r="J44" s="47"/>
      <c r="K44" s="47"/>
      <c r="L44" s="47"/>
      <c r="M44" s="47"/>
      <c r="N44" s="47"/>
      <c r="O44" s="47"/>
      <c r="P44" s="47"/>
      <c r="Q44" s="47"/>
      <c r="R44" s="47"/>
    </row>
    <row r="45" spans="1:18" s="4" customFormat="1" ht="14.4">
      <c r="A45" s="19" t="s">
        <v>62</v>
      </c>
      <c r="B45" s="24">
        <v>9724445</v>
      </c>
      <c r="C45" s="21">
        <v>9588701</v>
      </c>
      <c r="D45" s="64">
        <v>8842594</v>
      </c>
      <c r="E45" s="42">
        <v>0</v>
      </c>
      <c r="F45" s="42">
        <v>9588701</v>
      </c>
      <c r="G45" s="60">
        <v>746107</v>
      </c>
      <c r="H45" s="75">
        <v>-95887</v>
      </c>
      <c r="I45" s="72">
        <f t="shared" si="1"/>
        <v>9492814</v>
      </c>
      <c r="J45" s="47"/>
      <c r="K45" s="47"/>
      <c r="L45" s="47"/>
      <c r="M45" s="47"/>
      <c r="N45" s="47"/>
      <c r="O45" s="47"/>
      <c r="P45" s="47"/>
      <c r="Q45" s="47"/>
      <c r="R45" s="47"/>
    </row>
    <row r="46" spans="1:18" s="4" customFormat="1" ht="14.4">
      <c r="A46" s="19" t="s">
        <v>63</v>
      </c>
      <c r="B46" s="24">
        <v>403634997</v>
      </c>
      <c r="C46" s="21">
        <v>393493654</v>
      </c>
      <c r="D46" s="64">
        <v>367031784</v>
      </c>
      <c r="E46" s="42">
        <v>300000</v>
      </c>
      <c r="F46" s="42">
        <v>398000626</v>
      </c>
      <c r="G46" s="60">
        <v>30968842</v>
      </c>
      <c r="H46" s="75">
        <v>-3980006</v>
      </c>
      <c r="I46" s="72">
        <f t="shared" si="1"/>
        <v>394020620</v>
      </c>
      <c r="J46" s="47"/>
      <c r="K46" s="47"/>
      <c r="L46" s="47"/>
      <c r="M46" s="47"/>
      <c r="N46" s="47"/>
      <c r="O46" s="47"/>
      <c r="P46" s="47"/>
      <c r="Q46" s="47"/>
      <c r="R46" s="47"/>
    </row>
    <row r="47" spans="1:18" s="9" customFormat="1" ht="14.4">
      <c r="A47" s="19" t="s">
        <v>13</v>
      </c>
      <c r="B47" s="24">
        <v>437640</v>
      </c>
      <c r="C47" s="21">
        <v>437640</v>
      </c>
      <c r="D47" s="64">
        <v>437640</v>
      </c>
      <c r="E47" s="42">
        <v>0</v>
      </c>
      <c r="F47" s="42">
        <v>437640</v>
      </c>
      <c r="G47" s="60">
        <v>0</v>
      </c>
      <c r="H47" s="75"/>
      <c r="I47" s="72">
        <f>F47</f>
        <v>437640</v>
      </c>
      <c r="J47" s="45"/>
      <c r="K47" s="45"/>
      <c r="L47" s="45"/>
      <c r="M47" s="45"/>
      <c r="N47" s="45"/>
      <c r="O47" s="45"/>
      <c r="P47" s="45"/>
      <c r="Q47" s="45"/>
      <c r="R47" s="45"/>
    </row>
    <row r="48" spans="1:18" s="4" customFormat="1" ht="14.4">
      <c r="A48" s="19" t="s">
        <v>14</v>
      </c>
      <c r="B48" s="24">
        <v>50000</v>
      </c>
      <c r="C48" s="21">
        <v>0</v>
      </c>
      <c r="D48" s="64">
        <v>0</v>
      </c>
      <c r="E48" s="42">
        <v>0</v>
      </c>
      <c r="F48" s="42">
        <v>0</v>
      </c>
      <c r="G48" s="60">
        <v>0</v>
      </c>
      <c r="H48" s="75"/>
      <c r="I48" s="72">
        <f t="shared" ref="I48:I58" si="2">F48</f>
        <v>0</v>
      </c>
      <c r="J48" s="47"/>
      <c r="K48" s="47"/>
      <c r="L48" s="47"/>
      <c r="M48" s="47"/>
      <c r="N48" s="47"/>
      <c r="O48" s="47"/>
      <c r="P48" s="47"/>
      <c r="Q48" s="47"/>
      <c r="R48" s="47"/>
    </row>
    <row r="49" spans="1:21" s="9" customFormat="1" ht="14.4">
      <c r="A49" s="19" t="s">
        <v>17</v>
      </c>
      <c r="B49" s="24">
        <v>10337870</v>
      </c>
      <c r="C49" s="21">
        <v>10337870</v>
      </c>
      <c r="D49" s="64">
        <v>10337870</v>
      </c>
      <c r="E49" s="42">
        <v>0</v>
      </c>
      <c r="F49" s="42">
        <v>10337870</v>
      </c>
      <c r="G49" s="60">
        <v>0</v>
      </c>
      <c r="H49" s="75"/>
      <c r="I49" s="72">
        <f t="shared" si="2"/>
        <v>10337870</v>
      </c>
      <c r="J49" s="45"/>
      <c r="K49" s="45"/>
      <c r="L49" s="45"/>
      <c r="M49" s="45"/>
      <c r="N49" s="45"/>
      <c r="O49" s="45"/>
      <c r="P49" s="45"/>
      <c r="Q49" s="45"/>
      <c r="R49" s="45"/>
    </row>
    <row r="50" spans="1:21" s="9" customFormat="1" ht="14.4">
      <c r="A50" s="19" t="s">
        <v>6</v>
      </c>
      <c r="B50" s="24">
        <v>0</v>
      </c>
      <c r="C50" s="21">
        <v>0</v>
      </c>
      <c r="D50" s="64">
        <v>0</v>
      </c>
      <c r="E50" s="42">
        <v>0</v>
      </c>
      <c r="F50" s="42">
        <v>0</v>
      </c>
      <c r="G50" s="60">
        <v>0</v>
      </c>
      <c r="H50" s="75"/>
      <c r="I50" s="72">
        <f t="shared" si="2"/>
        <v>0</v>
      </c>
      <c r="J50" s="45"/>
      <c r="K50" s="45"/>
      <c r="L50" s="45"/>
      <c r="M50" s="45"/>
      <c r="N50" s="45"/>
      <c r="O50" s="45"/>
      <c r="P50" s="45"/>
      <c r="Q50" s="45"/>
      <c r="R50" s="45"/>
    </row>
    <row r="51" spans="1:21" s="9" customFormat="1" ht="14.4">
      <c r="A51" s="19" t="s">
        <v>73</v>
      </c>
      <c r="B51" s="24">
        <v>625000</v>
      </c>
      <c r="C51" s="21">
        <v>625000</v>
      </c>
      <c r="D51" s="64">
        <v>625000</v>
      </c>
      <c r="E51" s="42">
        <v>0</v>
      </c>
      <c r="F51" s="42">
        <v>1500000</v>
      </c>
      <c r="G51" s="60">
        <v>875000</v>
      </c>
      <c r="H51" s="75"/>
      <c r="I51" s="72">
        <f t="shared" si="2"/>
        <v>1500000</v>
      </c>
      <c r="J51" s="45"/>
      <c r="K51" s="45"/>
      <c r="L51" s="45"/>
      <c r="M51" s="45"/>
      <c r="N51" s="45"/>
      <c r="O51" s="45"/>
      <c r="P51" s="45"/>
      <c r="Q51" s="45"/>
      <c r="R51" s="45"/>
    </row>
    <row r="52" spans="1:21" s="9" customFormat="1" ht="14.4">
      <c r="A52" s="19" t="s">
        <v>28</v>
      </c>
      <c r="B52" s="24">
        <v>1500000</v>
      </c>
      <c r="C52" s="21">
        <v>1500000</v>
      </c>
      <c r="D52" s="64">
        <v>1500000</v>
      </c>
      <c r="E52" s="42">
        <v>0</v>
      </c>
      <c r="F52" s="42">
        <v>1500000</v>
      </c>
      <c r="G52" s="60">
        <v>0</v>
      </c>
      <c r="H52" s="75"/>
      <c r="I52" s="72">
        <f t="shared" si="2"/>
        <v>1500000</v>
      </c>
      <c r="J52" s="45"/>
      <c r="K52" s="45"/>
      <c r="L52" s="45"/>
      <c r="M52" s="45"/>
      <c r="N52" s="45"/>
      <c r="O52" s="45"/>
      <c r="P52" s="45"/>
      <c r="Q52" s="45"/>
      <c r="R52" s="45"/>
    </row>
    <row r="53" spans="1:21" s="9" customFormat="1" ht="14.4">
      <c r="A53" s="19" t="s">
        <v>38</v>
      </c>
      <c r="B53" s="24">
        <v>0</v>
      </c>
      <c r="C53" s="21">
        <v>0</v>
      </c>
      <c r="D53" s="64">
        <v>0</v>
      </c>
      <c r="E53" s="42">
        <v>-1340000</v>
      </c>
      <c r="F53" s="42">
        <v>340000</v>
      </c>
      <c r="G53" s="60">
        <v>340000</v>
      </c>
      <c r="H53" s="75"/>
      <c r="I53" s="72">
        <f t="shared" si="2"/>
        <v>340000</v>
      </c>
      <c r="J53" s="45"/>
      <c r="K53" s="45"/>
      <c r="L53" s="45"/>
      <c r="M53" s="45"/>
      <c r="N53" s="45"/>
      <c r="O53" s="45"/>
      <c r="P53" s="45"/>
      <c r="Q53" s="45"/>
      <c r="R53" s="45"/>
    </row>
    <row r="54" spans="1:21" s="9" customFormat="1" ht="14.4">
      <c r="A54" s="19" t="s">
        <v>52</v>
      </c>
      <c r="B54" s="24">
        <v>0</v>
      </c>
      <c r="C54" s="21">
        <v>0</v>
      </c>
      <c r="D54" s="64">
        <v>0</v>
      </c>
      <c r="E54" s="42">
        <v>0</v>
      </c>
      <c r="F54" s="42">
        <v>0</v>
      </c>
      <c r="G54" s="60">
        <v>0</v>
      </c>
      <c r="H54" s="75"/>
      <c r="I54" s="72">
        <f t="shared" si="2"/>
        <v>0</v>
      </c>
      <c r="J54" s="45"/>
      <c r="K54" s="45"/>
      <c r="L54" s="45"/>
      <c r="M54" s="45"/>
      <c r="N54" s="45"/>
      <c r="O54" s="45"/>
      <c r="P54" s="45"/>
      <c r="Q54" s="45"/>
      <c r="R54" s="45"/>
    </row>
    <row r="55" spans="1:21" s="9" customFormat="1" ht="14.4">
      <c r="A55" s="19" t="s">
        <v>53</v>
      </c>
      <c r="B55" s="24">
        <v>0</v>
      </c>
      <c r="C55" s="21">
        <v>0</v>
      </c>
      <c r="D55" s="64">
        <v>0</v>
      </c>
      <c r="E55" s="42">
        <v>1360000</v>
      </c>
      <c r="F55" s="42">
        <v>0</v>
      </c>
      <c r="G55" s="60">
        <v>0</v>
      </c>
      <c r="H55" s="75"/>
      <c r="I55" s="72">
        <f t="shared" si="2"/>
        <v>0</v>
      </c>
      <c r="J55" s="45"/>
      <c r="K55" s="45"/>
      <c r="L55" s="45"/>
      <c r="M55" s="45"/>
      <c r="N55" s="45"/>
      <c r="O55" s="45"/>
      <c r="P55" s="45"/>
      <c r="Q55" s="45"/>
      <c r="R55" s="45"/>
    </row>
    <row r="56" spans="1:21" s="9" customFormat="1" ht="14.4">
      <c r="A56" s="19" t="s">
        <v>18</v>
      </c>
      <c r="B56" s="24">
        <v>1227605</v>
      </c>
      <c r="C56" s="21">
        <v>1227605</v>
      </c>
      <c r="D56" s="64">
        <v>1227605</v>
      </c>
      <c r="E56" s="42">
        <v>200000</v>
      </c>
      <c r="F56" s="42">
        <v>1427605</v>
      </c>
      <c r="G56" s="60">
        <v>200000</v>
      </c>
      <c r="H56" s="75">
        <v>-100000</v>
      </c>
      <c r="I56" s="72">
        <f>F56+H56</f>
        <v>1327605</v>
      </c>
      <c r="J56" s="45"/>
      <c r="K56" s="45"/>
      <c r="L56" s="45"/>
      <c r="M56" s="45"/>
      <c r="N56" s="45"/>
      <c r="O56" s="45"/>
      <c r="P56" s="45"/>
      <c r="Q56" s="45"/>
      <c r="R56" s="45"/>
    </row>
    <row r="57" spans="1:21" s="9" customFormat="1" ht="14.4">
      <c r="A57" s="19" t="s">
        <v>3</v>
      </c>
      <c r="B57" s="24">
        <v>4000000</v>
      </c>
      <c r="C57" s="21">
        <v>4000000</v>
      </c>
      <c r="D57" s="64">
        <v>4000000</v>
      </c>
      <c r="E57" s="42">
        <v>0</v>
      </c>
      <c r="F57" s="42">
        <v>4000000</v>
      </c>
      <c r="G57" s="60">
        <v>0</v>
      </c>
      <c r="H57" s="75"/>
      <c r="I57" s="72">
        <f t="shared" si="2"/>
        <v>4000000</v>
      </c>
      <c r="J57" s="45"/>
      <c r="K57" s="45"/>
      <c r="L57" s="45"/>
      <c r="M57" s="45"/>
      <c r="N57" s="45"/>
      <c r="O57" s="45"/>
      <c r="P57" s="45"/>
      <c r="Q57" s="45"/>
      <c r="R57" s="45"/>
    </row>
    <row r="58" spans="1:21" s="9" customFormat="1" ht="14.4">
      <c r="A58" s="32" t="s">
        <v>4</v>
      </c>
      <c r="B58" s="33">
        <v>275000</v>
      </c>
      <c r="C58" s="33">
        <v>275000</v>
      </c>
      <c r="D58" s="66">
        <v>275000</v>
      </c>
      <c r="E58" s="43">
        <v>0</v>
      </c>
      <c r="F58" s="43">
        <v>275000</v>
      </c>
      <c r="G58" s="76">
        <v>0</v>
      </c>
      <c r="H58" s="77"/>
      <c r="I58" s="78">
        <f t="shared" si="2"/>
        <v>275000</v>
      </c>
      <c r="J58" s="45"/>
      <c r="K58" s="45"/>
      <c r="L58" s="45"/>
      <c r="M58" s="45"/>
      <c r="N58" s="45"/>
      <c r="O58" s="45"/>
      <c r="P58" s="45"/>
      <c r="Q58" s="45"/>
      <c r="R58" s="45"/>
    </row>
    <row r="59" spans="1:21" s="9" customFormat="1" ht="14.4">
      <c r="A59" s="13" t="s">
        <v>5</v>
      </c>
      <c r="B59" s="22">
        <f t="shared" ref="B59" si="3">SUM(B7:B58)</f>
        <v>1168566385</v>
      </c>
      <c r="C59" s="22">
        <f>SUM(C7:C58)</f>
        <v>1147741085</v>
      </c>
      <c r="D59" s="64">
        <v>1086641658</v>
      </c>
      <c r="E59" s="42">
        <v>-1483662</v>
      </c>
      <c r="F59" s="42">
        <f>(SUM(F7:F58)-G14-G17-G29-G30-G31-G51)</f>
        <v>1156195187</v>
      </c>
      <c r="G59" s="60">
        <f>(SUM(G7:G58)-G14-G17-G29-G30-G31-G51)</f>
        <v>69553529</v>
      </c>
      <c r="H59" s="75">
        <f>SUM(H7:H58)</f>
        <v>-8876560</v>
      </c>
      <c r="I59" s="72">
        <f>(SUM(I7:I58)-G14-G17-G29-G30-G31-G51)</f>
        <v>1147318627</v>
      </c>
      <c r="J59" s="45"/>
      <c r="K59" s="45"/>
      <c r="L59" s="45"/>
      <c r="M59" s="45"/>
      <c r="N59" s="45"/>
      <c r="O59" s="45"/>
      <c r="P59" s="45"/>
      <c r="Q59" s="45"/>
      <c r="R59" s="45"/>
    </row>
    <row r="60" spans="1:21" s="9" customFormat="1" ht="14.4">
      <c r="A60" s="34"/>
      <c r="B60" s="35"/>
      <c r="C60" s="35"/>
      <c r="D60" s="34"/>
      <c r="E60" s="34"/>
      <c r="F60" s="36"/>
      <c r="G60" s="34"/>
      <c r="H60" s="34"/>
      <c r="I60" s="45"/>
      <c r="J60" s="45"/>
      <c r="K60" s="45"/>
      <c r="L60" s="45"/>
      <c r="M60" s="45"/>
      <c r="N60" s="45"/>
      <c r="O60" s="45"/>
      <c r="P60" s="45"/>
      <c r="Q60" s="45"/>
      <c r="R60" s="45"/>
      <c r="S60" s="45"/>
      <c r="T60" s="45"/>
      <c r="U60" s="45"/>
    </row>
    <row r="61" spans="1:21" s="9" customFormat="1" ht="14.4">
      <c r="A61" s="37" t="s">
        <v>64</v>
      </c>
      <c r="B61" s="38"/>
      <c r="C61" s="38"/>
      <c r="D61" s="38"/>
      <c r="E61" s="34"/>
      <c r="F61" s="36"/>
      <c r="G61" s="34"/>
      <c r="H61" s="36"/>
      <c r="I61" s="45"/>
      <c r="J61" s="45"/>
      <c r="K61" s="45"/>
      <c r="L61" s="45"/>
      <c r="M61" s="45"/>
      <c r="N61" s="45"/>
      <c r="O61" s="45"/>
      <c r="P61" s="45"/>
      <c r="Q61" s="45"/>
      <c r="R61" s="45"/>
      <c r="S61" s="45"/>
      <c r="T61" s="45"/>
      <c r="U61" s="45"/>
    </row>
    <row r="62" spans="1:21" s="9" customFormat="1" ht="13.5" customHeight="1">
      <c r="A62" s="39"/>
      <c r="B62" s="35"/>
      <c r="C62" s="35"/>
      <c r="D62" s="34"/>
      <c r="E62" s="34"/>
      <c r="F62" s="34"/>
      <c r="G62" s="34"/>
      <c r="H62" s="34"/>
      <c r="I62" s="45"/>
      <c r="J62" s="45"/>
      <c r="K62" s="45"/>
      <c r="L62" s="45"/>
      <c r="M62" s="45"/>
      <c r="N62" s="45"/>
      <c r="O62" s="45"/>
      <c r="P62" s="45"/>
      <c r="Q62" s="45"/>
      <c r="R62" s="45"/>
      <c r="S62" s="45"/>
      <c r="T62" s="45"/>
      <c r="U62" s="45"/>
    </row>
    <row r="63" spans="1:21" s="9" customFormat="1" ht="14.25" customHeight="1">
      <c r="A63" s="82" t="s">
        <v>44</v>
      </c>
      <c r="B63" s="82"/>
      <c r="C63" s="82"/>
      <c r="D63" s="82"/>
      <c r="E63" s="82"/>
      <c r="F63" s="82"/>
      <c r="G63" s="82"/>
      <c r="H63" s="82"/>
      <c r="I63" s="82"/>
      <c r="J63" s="68"/>
      <c r="K63" s="45"/>
      <c r="L63" s="45"/>
      <c r="M63" s="45"/>
      <c r="N63" s="45"/>
      <c r="O63" s="45"/>
      <c r="P63" s="45"/>
      <c r="Q63" s="45"/>
      <c r="R63" s="45"/>
      <c r="S63" s="45"/>
      <c r="T63" s="45"/>
      <c r="U63" s="45"/>
    </row>
    <row r="64" spans="1:21" s="9" customFormat="1" ht="12.75" customHeight="1">
      <c r="A64" s="82"/>
      <c r="B64" s="82"/>
      <c r="C64" s="82"/>
      <c r="D64" s="82"/>
      <c r="E64" s="82"/>
      <c r="F64" s="82"/>
      <c r="G64" s="82"/>
      <c r="H64" s="82"/>
      <c r="I64" s="82"/>
      <c r="J64" s="68"/>
      <c r="K64" s="45"/>
      <c r="L64" s="45"/>
      <c r="M64" s="45"/>
      <c r="N64" s="45"/>
      <c r="O64" s="45"/>
      <c r="P64" s="45"/>
      <c r="Q64" s="45"/>
      <c r="R64" s="45"/>
      <c r="S64" s="45"/>
      <c r="T64" s="45"/>
      <c r="U64" s="45"/>
    </row>
    <row r="65" spans="1:21" s="9" customFormat="1" ht="9" customHeight="1">
      <c r="A65" s="38"/>
      <c r="B65" s="38"/>
      <c r="C65" s="38"/>
      <c r="D65" s="38"/>
      <c r="E65" s="38"/>
      <c r="F65" s="38"/>
      <c r="G65" s="38"/>
      <c r="H65" s="38"/>
      <c r="I65" s="3"/>
      <c r="J65" s="45"/>
      <c r="K65" s="45"/>
      <c r="L65" s="45"/>
      <c r="M65" s="45"/>
      <c r="N65" s="45"/>
      <c r="O65" s="45"/>
      <c r="P65" s="45"/>
      <c r="Q65" s="45"/>
      <c r="R65" s="45"/>
      <c r="S65" s="45"/>
      <c r="T65" s="45"/>
      <c r="U65" s="45"/>
    </row>
    <row r="66" spans="1:21" s="9" customFormat="1" ht="15" customHeight="1">
      <c r="A66" s="81" t="s">
        <v>45</v>
      </c>
      <c r="B66" s="81"/>
      <c r="C66" s="81"/>
      <c r="D66" s="81"/>
      <c r="E66" s="81"/>
      <c r="F66" s="81"/>
      <c r="G66" s="81"/>
      <c r="H66" s="34"/>
      <c r="I66" s="45"/>
      <c r="J66" s="45"/>
      <c r="K66" s="45"/>
      <c r="L66" s="45"/>
      <c r="M66" s="45"/>
      <c r="N66" s="45"/>
      <c r="O66" s="45"/>
      <c r="P66" s="45"/>
      <c r="Q66" s="45"/>
      <c r="R66" s="45"/>
      <c r="S66" s="45"/>
      <c r="T66" s="45"/>
      <c r="U66" s="45"/>
    </row>
    <row r="67" spans="1:21" s="9" customFormat="1" ht="15" customHeight="1">
      <c r="A67" s="83" t="s">
        <v>77</v>
      </c>
      <c r="B67" s="83"/>
      <c r="C67" s="83"/>
      <c r="D67" s="83"/>
      <c r="E67" s="83"/>
      <c r="F67" s="83"/>
      <c r="G67" s="83"/>
      <c r="H67" s="83"/>
      <c r="I67" s="83"/>
      <c r="J67" s="69"/>
      <c r="K67" s="45"/>
      <c r="L67" s="45"/>
      <c r="M67" s="45"/>
      <c r="N67" s="45"/>
      <c r="O67" s="45"/>
      <c r="P67" s="45"/>
      <c r="Q67" s="45"/>
      <c r="R67" s="45"/>
      <c r="S67" s="45"/>
      <c r="T67" s="45"/>
      <c r="U67" s="45"/>
    </row>
    <row r="68" spans="1:21" s="9" customFormat="1" ht="18" customHeight="1">
      <c r="A68" s="83"/>
      <c r="B68" s="83"/>
      <c r="C68" s="83"/>
      <c r="D68" s="83"/>
      <c r="E68" s="83"/>
      <c r="F68" s="83"/>
      <c r="G68" s="83"/>
      <c r="H68" s="83"/>
      <c r="I68" s="83"/>
      <c r="J68" s="69"/>
      <c r="K68" s="45"/>
      <c r="L68" s="45"/>
      <c r="M68" s="45"/>
      <c r="N68" s="45"/>
      <c r="O68" s="45"/>
      <c r="P68" s="45"/>
      <c r="Q68" s="45"/>
      <c r="R68" s="45"/>
      <c r="S68" s="45"/>
      <c r="T68" s="45"/>
      <c r="U68" s="45"/>
    </row>
    <row r="69" spans="1:21" s="9" customFormat="1" ht="15" customHeight="1">
      <c r="A69" s="48"/>
      <c r="B69" s="48"/>
      <c r="C69" s="48"/>
      <c r="D69" s="48"/>
      <c r="E69" s="48"/>
      <c r="F69" s="48"/>
      <c r="G69" s="48"/>
      <c r="H69" s="48"/>
      <c r="I69" s="45"/>
      <c r="J69" s="45"/>
      <c r="K69" s="45"/>
      <c r="L69" s="45"/>
      <c r="M69" s="45"/>
      <c r="N69" s="45"/>
      <c r="O69" s="45"/>
      <c r="P69" s="45"/>
      <c r="Q69" s="45"/>
      <c r="R69" s="45"/>
      <c r="S69" s="45"/>
      <c r="T69" s="45"/>
      <c r="U69" s="45"/>
    </row>
    <row r="70" spans="1:21" s="9" customFormat="1" ht="15" customHeight="1">
      <c r="A70" s="81" t="s">
        <v>46</v>
      </c>
      <c r="B70" s="81"/>
      <c r="C70" s="81"/>
      <c r="D70" s="81"/>
      <c r="E70" s="81"/>
      <c r="F70" s="81"/>
      <c r="G70" s="81"/>
      <c r="H70" s="81"/>
      <c r="I70" s="81"/>
      <c r="J70" s="40"/>
      <c r="K70" s="45"/>
      <c r="L70" s="45"/>
      <c r="M70" s="45"/>
      <c r="N70" s="45"/>
      <c r="O70" s="45"/>
      <c r="P70" s="45"/>
      <c r="Q70" s="45"/>
      <c r="R70" s="45"/>
      <c r="S70" s="45"/>
      <c r="T70" s="45"/>
      <c r="U70" s="45"/>
    </row>
    <row r="71" spans="1:21" s="9" customFormat="1" ht="15" customHeight="1">
      <c r="A71" s="81"/>
      <c r="B71" s="81"/>
      <c r="C71" s="81"/>
      <c r="D71" s="81"/>
      <c r="E71" s="81"/>
      <c r="F71" s="81"/>
      <c r="G71" s="81"/>
      <c r="H71" s="81"/>
      <c r="I71" s="81"/>
      <c r="J71" s="40"/>
      <c r="K71" s="45"/>
      <c r="L71" s="45"/>
      <c r="M71" s="45"/>
      <c r="N71" s="45"/>
      <c r="O71" s="45"/>
      <c r="P71" s="45"/>
      <c r="Q71" s="45"/>
      <c r="R71" s="45"/>
      <c r="S71" s="45"/>
      <c r="T71" s="45"/>
      <c r="U71" s="45"/>
    </row>
    <row r="72" spans="1:21" s="9" customFormat="1" ht="15" customHeight="1">
      <c r="A72" s="81"/>
      <c r="B72" s="81"/>
      <c r="C72" s="81"/>
      <c r="D72" s="81"/>
      <c r="E72" s="81"/>
      <c r="F72" s="81"/>
      <c r="G72" s="81"/>
      <c r="H72" s="81"/>
      <c r="I72" s="81"/>
      <c r="J72" s="40"/>
      <c r="K72" s="45"/>
      <c r="L72" s="45"/>
      <c r="M72" s="45"/>
      <c r="N72" s="45"/>
      <c r="O72" s="45"/>
      <c r="P72" s="45"/>
      <c r="Q72" s="45"/>
      <c r="R72" s="45"/>
      <c r="S72" s="45"/>
      <c r="T72" s="45"/>
      <c r="U72" s="45"/>
    </row>
    <row r="73" spans="1:21" s="9" customFormat="1" ht="15" customHeight="1">
      <c r="A73" s="81"/>
      <c r="B73" s="81"/>
      <c r="C73" s="81"/>
      <c r="D73" s="81"/>
      <c r="E73" s="81"/>
      <c r="F73" s="81"/>
      <c r="G73" s="81"/>
      <c r="H73" s="81"/>
      <c r="I73" s="81"/>
      <c r="J73" s="40"/>
      <c r="K73" s="45"/>
      <c r="L73" s="45"/>
      <c r="M73" s="45"/>
      <c r="N73" s="45"/>
      <c r="O73" s="45"/>
      <c r="P73" s="45"/>
      <c r="Q73" s="45"/>
      <c r="R73" s="45"/>
      <c r="S73" s="45"/>
      <c r="T73" s="45"/>
      <c r="U73" s="45"/>
    </row>
    <row r="74" spans="1:21" s="9" customFormat="1" ht="15" customHeight="1">
      <c r="A74" s="34"/>
      <c r="B74" s="35"/>
      <c r="C74" s="35"/>
      <c r="D74" s="34"/>
      <c r="E74" s="38"/>
      <c r="F74" s="38"/>
      <c r="G74" s="40"/>
      <c r="H74" s="34"/>
      <c r="I74" s="45"/>
      <c r="J74" s="45"/>
      <c r="K74" s="45"/>
      <c r="L74" s="45"/>
      <c r="M74" s="45"/>
      <c r="N74" s="45"/>
      <c r="O74" s="45"/>
      <c r="P74" s="45"/>
      <c r="Q74" s="45"/>
      <c r="R74" s="45"/>
      <c r="S74" s="45"/>
      <c r="T74" s="45"/>
      <c r="U74" s="45"/>
    </row>
    <row r="75" spans="1:21" ht="15" customHeight="1">
      <c r="A75" s="81" t="s">
        <v>65</v>
      </c>
      <c r="B75" s="81"/>
      <c r="C75" s="81"/>
      <c r="D75" s="81"/>
      <c r="E75" s="81"/>
      <c r="F75" s="81"/>
      <c r="G75" s="81"/>
      <c r="H75" s="81"/>
      <c r="I75" s="81"/>
      <c r="J75" s="40"/>
      <c r="K75" s="7"/>
      <c r="L75" s="7"/>
      <c r="M75" s="7"/>
      <c r="N75" s="7"/>
      <c r="O75" s="7"/>
      <c r="P75" s="7"/>
      <c r="Q75" s="7"/>
      <c r="R75" s="7"/>
      <c r="S75" s="7"/>
      <c r="T75" s="7"/>
      <c r="U75" s="7"/>
    </row>
    <row r="76" spans="1:21" ht="15" customHeight="1">
      <c r="A76" s="81"/>
      <c r="B76" s="81"/>
      <c r="C76" s="81"/>
      <c r="D76" s="81"/>
      <c r="E76" s="81"/>
      <c r="F76" s="81"/>
      <c r="G76" s="81"/>
      <c r="H76" s="81"/>
      <c r="I76" s="81"/>
      <c r="J76" s="40"/>
      <c r="K76" s="7"/>
      <c r="L76" s="7"/>
      <c r="M76" s="7"/>
      <c r="N76" s="7"/>
      <c r="O76" s="7"/>
      <c r="P76" s="7"/>
      <c r="Q76" s="7"/>
      <c r="R76" s="7"/>
      <c r="S76" s="7"/>
      <c r="T76" s="7"/>
      <c r="U76" s="7"/>
    </row>
    <row r="78" spans="1:21" ht="14.25" customHeight="1">
      <c r="A78" s="84" t="s">
        <v>72</v>
      </c>
      <c r="B78" s="84"/>
      <c r="C78" s="84"/>
      <c r="D78" s="84"/>
      <c r="E78" s="84"/>
      <c r="F78" s="84"/>
      <c r="G78" s="84"/>
      <c r="H78" s="84"/>
      <c r="I78" s="84"/>
      <c r="J78" s="70"/>
    </row>
    <row r="79" spans="1:21" ht="17.25" customHeight="1">
      <c r="A79" s="84"/>
      <c r="B79" s="84"/>
      <c r="C79" s="84"/>
      <c r="D79" s="84"/>
      <c r="E79" s="84"/>
      <c r="F79" s="84"/>
      <c r="G79" s="84"/>
      <c r="H79" s="84"/>
      <c r="I79" s="84"/>
      <c r="J79" s="70"/>
    </row>
    <row r="81" spans="1:10" ht="16.5" customHeight="1">
      <c r="A81" s="84" t="s">
        <v>79</v>
      </c>
      <c r="B81" s="84"/>
      <c r="C81" s="84"/>
      <c r="D81" s="84"/>
      <c r="E81" s="84"/>
      <c r="F81" s="84"/>
      <c r="G81" s="84"/>
      <c r="H81" s="84"/>
      <c r="I81" s="84"/>
      <c r="J81" s="67"/>
    </row>
    <row r="82" spans="1:10" ht="13.2" customHeight="1">
      <c r="A82" s="84"/>
      <c r="B82" s="84"/>
      <c r="C82" s="84"/>
      <c r="D82" s="84"/>
      <c r="E82" s="84"/>
      <c r="F82" s="84"/>
      <c r="G82" s="84"/>
      <c r="H82" s="84"/>
      <c r="I82" s="84"/>
      <c r="J82" s="67"/>
    </row>
    <row r="83" spans="1:10" ht="13.2" customHeight="1">
      <c r="A83" s="70"/>
      <c r="B83" s="70"/>
      <c r="C83" s="70"/>
      <c r="D83" s="70"/>
      <c r="E83" s="70"/>
      <c r="F83" s="70"/>
      <c r="G83" s="70"/>
      <c r="H83" s="70"/>
      <c r="I83" s="70"/>
    </row>
    <row r="86" spans="1:10">
      <c r="E86" s="7"/>
    </row>
  </sheetData>
  <mergeCells count="9">
    <mergeCell ref="A1:J1"/>
    <mergeCell ref="A3:D3"/>
    <mergeCell ref="A66:G66"/>
    <mergeCell ref="A81:I82"/>
    <mergeCell ref="A63:I64"/>
    <mergeCell ref="A67:I68"/>
    <mergeCell ref="A70:I73"/>
    <mergeCell ref="A75:I76"/>
    <mergeCell ref="A78:I79"/>
  </mergeCells>
  <phoneticPr fontId="3" type="noConversion"/>
  <printOptions horizontalCentered="1"/>
  <pageMargins left="0.55000000000000004" right="0.25" top="0.75" bottom="0.5" header="0.5" footer="0.5"/>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MDHE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dimhoff</dc:creator>
  <cp:lastModifiedBy>pwolken</cp:lastModifiedBy>
  <cp:lastPrinted>2012-06-26T15:53:19Z</cp:lastPrinted>
  <dcterms:created xsi:type="dcterms:W3CDTF">2005-12-22T17:48:34Z</dcterms:created>
  <dcterms:modified xsi:type="dcterms:W3CDTF">2012-07-12T21:14:02Z</dcterms:modified>
</cp:coreProperties>
</file>