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2120" windowHeight="9090"/>
  </bookViews>
  <sheets>
    <sheet name="Table 77 - In and Out state UG " sheetId="1" r:id="rId1"/>
    <sheet name="Pivot" sheetId="3" state="hidden" r:id="rId2"/>
    <sheet name="data" sheetId="2" state="hidden" r:id="rId3"/>
    <sheet name="78_Pivot" sheetId="5" state="hidden" r:id="rId4"/>
    <sheet name="78_data" sheetId="4" state="hidden" r:id="rId5"/>
  </sheets>
  <definedNames>
    <definedName name="_xlnm.Print_Area" localSheetId="0">'Table 77 - In and Out state UG '!$A$1:$M$102</definedName>
  </definedNames>
  <calcPr calcId="125725"/>
  <pivotCaches>
    <pivotCache cacheId="68" r:id="rId6"/>
    <pivotCache cacheId="69" r:id="rId7"/>
  </pivotCaches>
</workbook>
</file>

<file path=xl/calcChain.xml><?xml version="1.0" encoding="utf-8"?>
<calcChain xmlns="http://schemas.openxmlformats.org/spreadsheetml/2006/main">
  <c r="A43" i="1"/>
  <c r="B43"/>
  <c r="D43"/>
  <c r="F43"/>
  <c r="H43"/>
  <c r="J43"/>
  <c r="M43" s="1"/>
  <c r="K43"/>
  <c r="L43"/>
  <c r="A44"/>
  <c r="B44"/>
  <c r="D44"/>
  <c r="F44"/>
  <c r="H44"/>
  <c r="J44"/>
  <c r="K44"/>
  <c r="L44"/>
  <c r="M44"/>
  <c r="A45"/>
  <c r="B45"/>
  <c r="D45"/>
  <c r="F45"/>
  <c r="H45"/>
  <c r="J45"/>
  <c r="K45"/>
  <c r="L45"/>
  <c r="M45" s="1"/>
  <c r="A46"/>
  <c r="B46"/>
  <c r="D46"/>
  <c r="F46"/>
  <c r="H46"/>
  <c r="J46"/>
  <c r="K46"/>
  <c r="M46" s="1"/>
  <c r="L46"/>
  <c r="A13"/>
  <c r="A14"/>
  <c r="A15"/>
  <c r="A16"/>
  <c r="A17"/>
  <c r="A18"/>
  <c r="A19"/>
  <c r="A20"/>
  <c r="A21"/>
  <c r="A22"/>
  <c r="A23"/>
  <c r="A24"/>
  <c r="A12"/>
  <c r="A30"/>
  <c r="A31"/>
  <c r="A32"/>
  <c r="A33"/>
  <c r="A34"/>
  <c r="A35"/>
  <c r="A36"/>
  <c r="A37"/>
  <c r="A38"/>
  <c r="A39"/>
  <c r="A40"/>
  <c r="A41"/>
  <c r="A42"/>
  <c r="A29"/>
  <c r="B49"/>
  <c r="B97"/>
  <c r="B87"/>
  <c r="K94"/>
  <c r="K95" s="1"/>
  <c r="L94"/>
  <c r="L95" s="1"/>
  <c r="J94"/>
  <c r="J95" s="1"/>
  <c r="H94"/>
  <c r="H95" s="1"/>
  <c r="F94"/>
  <c r="F95" s="1"/>
  <c r="D94"/>
  <c r="D95" s="1"/>
  <c r="B94"/>
  <c r="B95" s="1"/>
  <c r="A94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8"/>
  <c r="B89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66"/>
  <c r="M87" l="1"/>
  <c r="M83"/>
  <c r="M79"/>
  <c r="M75"/>
  <c r="M71"/>
  <c r="M67"/>
  <c r="M86"/>
  <c r="M82"/>
  <c r="M78"/>
  <c r="M74"/>
  <c r="M70"/>
  <c r="M89"/>
  <c r="M85"/>
  <c r="M81"/>
  <c r="M77"/>
  <c r="M73"/>
  <c r="M69"/>
  <c r="M88"/>
  <c r="M84"/>
  <c r="M80"/>
  <c r="M76"/>
  <c r="M72"/>
  <c r="M68"/>
  <c r="B99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D32"/>
  <c r="F32"/>
  <c r="H32"/>
  <c r="D33"/>
  <c r="F33"/>
  <c r="H33"/>
  <c r="D34"/>
  <c r="F34"/>
  <c r="H34"/>
  <c r="D35"/>
  <c r="F35"/>
  <c r="H35"/>
  <c r="D36"/>
  <c r="F36"/>
  <c r="H36"/>
  <c r="D37"/>
  <c r="F37"/>
  <c r="H37"/>
  <c r="D38"/>
  <c r="F38"/>
  <c r="H38"/>
  <c r="D39"/>
  <c r="F39"/>
  <c r="H39"/>
  <c r="D40"/>
  <c r="F40"/>
  <c r="H40"/>
  <c r="D41"/>
  <c r="F41"/>
  <c r="H41"/>
  <c r="D42"/>
  <c r="F42"/>
  <c r="H42"/>
  <c r="B32"/>
  <c r="B33"/>
  <c r="B34"/>
  <c r="B35"/>
  <c r="B36"/>
  <c r="B37"/>
  <c r="B38"/>
  <c r="B39"/>
  <c r="B40"/>
  <c r="B41"/>
  <c r="B42"/>
  <c r="L90"/>
  <c r="K90"/>
  <c r="J90"/>
  <c r="H90"/>
  <c r="F90"/>
  <c r="D90"/>
  <c r="B90"/>
  <c r="L66"/>
  <c r="K66"/>
  <c r="J66"/>
  <c r="H66"/>
  <c r="F66"/>
  <c r="D66"/>
  <c r="B66"/>
  <c r="K97"/>
  <c r="L97"/>
  <c r="J97"/>
  <c r="H97"/>
  <c r="F97"/>
  <c r="D97"/>
  <c r="L47"/>
  <c r="K47"/>
  <c r="J47"/>
  <c r="H47"/>
  <c r="F47"/>
  <c r="D47"/>
  <c r="B47"/>
  <c r="L30"/>
  <c r="L31"/>
  <c r="K30"/>
  <c r="K31"/>
  <c r="J30"/>
  <c r="J31"/>
  <c r="H30"/>
  <c r="H31"/>
  <c r="F30"/>
  <c r="F31"/>
  <c r="D30"/>
  <c r="D31"/>
  <c r="B30"/>
  <c r="B31"/>
  <c r="L29"/>
  <c r="K29"/>
  <c r="J29"/>
  <c r="H29"/>
  <c r="F29"/>
  <c r="D29"/>
  <c r="B29"/>
  <c r="L25"/>
  <c r="K25"/>
  <c r="J25"/>
  <c r="H25"/>
  <c r="F25"/>
  <c r="D25"/>
  <c r="B25"/>
  <c r="L13"/>
  <c r="L14"/>
  <c r="L15"/>
  <c r="L16"/>
  <c r="L17"/>
  <c r="L18"/>
  <c r="L19"/>
  <c r="L20"/>
  <c r="L21"/>
  <c r="L22"/>
  <c r="L23"/>
  <c r="L24"/>
  <c r="K13"/>
  <c r="K14"/>
  <c r="K15"/>
  <c r="K16"/>
  <c r="K17"/>
  <c r="K18"/>
  <c r="K19"/>
  <c r="K20"/>
  <c r="K21"/>
  <c r="K22"/>
  <c r="K23"/>
  <c r="K24"/>
  <c r="J13"/>
  <c r="J14"/>
  <c r="J15"/>
  <c r="J16"/>
  <c r="J17"/>
  <c r="J18"/>
  <c r="J19"/>
  <c r="J20"/>
  <c r="J21"/>
  <c r="J22"/>
  <c r="J23"/>
  <c r="J24"/>
  <c r="H13"/>
  <c r="H14"/>
  <c r="H15"/>
  <c r="H16"/>
  <c r="H17"/>
  <c r="H18"/>
  <c r="H19"/>
  <c r="H20"/>
  <c r="H21"/>
  <c r="H22"/>
  <c r="H23"/>
  <c r="H24"/>
  <c r="F13"/>
  <c r="F14"/>
  <c r="F15"/>
  <c r="F16"/>
  <c r="F17"/>
  <c r="F18"/>
  <c r="F19"/>
  <c r="F20"/>
  <c r="F21"/>
  <c r="F22"/>
  <c r="F23"/>
  <c r="F24"/>
  <c r="D13"/>
  <c r="D14"/>
  <c r="D15"/>
  <c r="D16"/>
  <c r="D17"/>
  <c r="D18"/>
  <c r="D19"/>
  <c r="D20"/>
  <c r="D21"/>
  <c r="D22"/>
  <c r="D23"/>
  <c r="D24"/>
  <c r="B13"/>
  <c r="B14"/>
  <c r="B15"/>
  <c r="B16"/>
  <c r="B17"/>
  <c r="B18"/>
  <c r="B19"/>
  <c r="B20"/>
  <c r="B21"/>
  <c r="B22"/>
  <c r="B23"/>
  <c r="B24"/>
  <c r="L12"/>
  <c r="K12"/>
  <c r="J12"/>
  <c r="H12"/>
  <c r="F12"/>
  <c r="D12"/>
  <c r="B12"/>
  <c r="L49"/>
  <c r="K49"/>
  <c r="J49"/>
  <c r="H49"/>
  <c r="F49"/>
  <c r="D49"/>
  <c r="M32" l="1"/>
  <c r="M39"/>
  <c r="M35"/>
  <c r="M41"/>
  <c r="M37"/>
  <c r="M33"/>
  <c r="M40"/>
  <c r="M36"/>
  <c r="M90"/>
  <c r="M42"/>
  <c r="M38"/>
  <c r="M34"/>
  <c r="M94"/>
  <c r="M95" s="1"/>
  <c r="D99"/>
  <c r="H99"/>
  <c r="M49"/>
  <c r="M25"/>
  <c r="F99"/>
  <c r="M12"/>
  <c r="M66" l="1"/>
  <c r="M24"/>
  <c r="M20"/>
  <c r="M17"/>
  <c r="M21"/>
  <c r="M23"/>
  <c r="M19"/>
  <c r="M13"/>
  <c r="M29"/>
  <c r="M31"/>
  <c r="M30"/>
  <c r="M16"/>
  <c r="M22"/>
  <c r="M15"/>
  <c r="M18"/>
  <c r="M14"/>
  <c r="M47" l="1"/>
  <c r="M97" l="1"/>
  <c r="L99"/>
  <c r="J99"/>
  <c r="K99"/>
  <c r="M99" l="1"/>
</calcChain>
</file>

<file path=xl/sharedStrings.xml><?xml version="1.0" encoding="utf-8"?>
<sst xmlns="http://schemas.openxmlformats.org/spreadsheetml/2006/main" count="310" uniqueCount="118">
  <si>
    <t xml:space="preserve">           STUDENT HEADCOUNT</t>
  </si>
  <si>
    <t xml:space="preserve">           PERCENT BREAKDOWN</t>
  </si>
  <si>
    <t>OUT-OF-STATE</t>
  </si>
  <si>
    <t>IN-STATE</t>
  </si>
  <si>
    <t>ATTENDING</t>
  </si>
  <si>
    <t xml:space="preserve"> </t>
  </si>
  <si>
    <t xml:space="preserve">TOTAL </t>
  </si>
  <si>
    <t>MISSOURI</t>
  </si>
  <si>
    <t>OTHER</t>
  </si>
  <si>
    <t>UNDER-</t>
  </si>
  <si>
    <t>INSTITUTION</t>
  </si>
  <si>
    <t>STUDENTS</t>
  </si>
  <si>
    <t>INSTITUTIONS</t>
  </si>
  <si>
    <t>STUDENTS*</t>
  </si>
  <si>
    <t>GRADUATES</t>
  </si>
  <si>
    <t>PUBLIC BACCALAUREATE AND HIGHER DEGREE-GRANTING INSTITUTIONS</t>
  </si>
  <si>
    <t>UMC</t>
  </si>
  <si>
    <t>UMKC</t>
  </si>
  <si>
    <t>UMSL</t>
  </si>
  <si>
    <t xml:space="preserve">  Subtotal</t>
  </si>
  <si>
    <t>PUBLIC CERTIFICATE AND ASSOCIATE DEGREE-GRANTING INSTITUTIONS</t>
  </si>
  <si>
    <t>PUBLIC INSTITUTION TOTAL</t>
  </si>
  <si>
    <t>*Other Students category includes students from U. S. territories, foreign students, and students of unknown geographic origin.</t>
  </si>
  <si>
    <t>SOURCE:  DHE07-1, Geographic Origin of Undergraduate Students</t>
  </si>
  <si>
    <t xml:space="preserve">   PERCENT BREAKDOWN</t>
  </si>
  <si>
    <t>PRIVATE NOT-FOR-PROFIT (INDEPENDENT) BACCALAUREATE AND HIGHER DEGREE-GRANTING INSTITUTIONS</t>
  </si>
  <si>
    <t>PRIVATE NOT-FOR-PROFIT (INDEPENDENT) CERTIFICATE AND ASSOCIATE DEGREE-GRANTING INSTITUTIONS</t>
  </si>
  <si>
    <t>PRIVATE NOT-FOR-PROFIT (INDEPENDENT) TOTAL</t>
  </si>
  <si>
    <t>STATE TOTAL</t>
  </si>
  <si>
    <t>TABLE 77</t>
  </si>
  <si>
    <t>TABLE 78</t>
  </si>
  <si>
    <t xml:space="preserve">NOTE:  Percentages may not equal 100% due to rounding.  </t>
  </si>
  <si>
    <t>SOURCE:  Enhanced Missouri Student Achievement Study</t>
  </si>
  <si>
    <t>UCM</t>
  </si>
  <si>
    <t xml:space="preserve">PERCENT DISTRIBUTION OF IN- AND OUT-OF-STATE UNDERGRADUATE ENROLLMENT AT PRIVATE NOT-FOR-PROFIT (INDEPENDENT) INSTITUTIONS, </t>
  </si>
  <si>
    <t>ficename</t>
  </si>
  <si>
    <t>sector</t>
  </si>
  <si>
    <t>Other Students</t>
  </si>
  <si>
    <t>MO Residents</t>
  </si>
  <si>
    <t>Out-of-State</t>
  </si>
  <si>
    <t>Total Undergraduates</t>
  </si>
  <si>
    <t>perinstate</t>
  </si>
  <si>
    <t>peroutstate</t>
  </si>
  <si>
    <t>perother</t>
  </si>
  <si>
    <t>2Y</t>
  </si>
  <si>
    <t>4Y</t>
  </si>
  <si>
    <t>_Sector Subtotal</t>
  </si>
  <si>
    <t>State Total</t>
  </si>
  <si>
    <t>St</t>
  </si>
  <si>
    <t>Row Labels</t>
  </si>
  <si>
    <t>Grand Total</t>
  </si>
  <si>
    <t>Sum of MO Residents</t>
  </si>
  <si>
    <t>Values</t>
  </si>
  <si>
    <t>Sum of Out-of-State</t>
  </si>
  <si>
    <t>Sum of Other Students</t>
  </si>
  <si>
    <t>Sum of Total Undergraduates</t>
  </si>
  <si>
    <t>Sum of perinstate</t>
  </si>
  <si>
    <t>Sum of peroutstate</t>
  </si>
  <si>
    <t>Sum of perother</t>
  </si>
  <si>
    <t>Sector</t>
  </si>
  <si>
    <t>I2</t>
  </si>
  <si>
    <t>Cottey College</t>
  </si>
  <si>
    <t>Wentworth Military Academy</t>
  </si>
  <si>
    <t>I4</t>
  </si>
  <si>
    <t>Avila University</t>
  </si>
  <si>
    <t>College of the Ozarks</t>
  </si>
  <si>
    <t>Columbia College</t>
  </si>
  <si>
    <t>Culver-Stockton College</t>
  </si>
  <si>
    <t>Evangel University</t>
  </si>
  <si>
    <t>Fontbonne University</t>
  </si>
  <si>
    <t>Hannibal-Lagrange College</t>
  </si>
  <si>
    <t>Lindenwood University</t>
  </si>
  <si>
    <t>Maryville University of Saint Louis</t>
  </si>
  <si>
    <t>Missouri Baptist University</t>
  </si>
  <si>
    <t>Missouri Valley College</t>
  </si>
  <si>
    <t>Park University</t>
  </si>
  <si>
    <t>Rockhurst University</t>
  </si>
  <si>
    <t>Southwest Baptist University</t>
  </si>
  <si>
    <t>Stephens College</t>
  </si>
  <si>
    <t>Washington University in St Louis</t>
  </si>
  <si>
    <t>Webster University</t>
  </si>
  <si>
    <t>Westminster College</t>
  </si>
  <si>
    <t>William Jewell College</t>
  </si>
  <si>
    <t>William Woods University</t>
  </si>
  <si>
    <t>PERCENT DISTRIBUTION OF IN- AND OUT-OF-STATE UNDERGRADUATE ENROLLMENT AT PUBLIC INSTITUTIONS, FALL 2011</t>
  </si>
  <si>
    <t>Saint Louis University</t>
  </si>
  <si>
    <t xml:space="preserve">East Central </t>
  </si>
  <si>
    <t>Crowder</t>
  </si>
  <si>
    <t xml:space="preserve">Jefferson </t>
  </si>
  <si>
    <t>Linn State</t>
  </si>
  <si>
    <t>Metro CC - Blue River</t>
  </si>
  <si>
    <t>Mineral Area CC</t>
  </si>
  <si>
    <t>MSU - West Plains</t>
  </si>
  <si>
    <t>Moberly Area CC</t>
  </si>
  <si>
    <t>North Central</t>
  </si>
  <si>
    <t>Ozarks Tech.</t>
  </si>
  <si>
    <t>St. Charles CC</t>
  </si>
  <si>
    <t>State Fair CC</t>
  </si>
  <si>
    <t>St. Louis CC</t>
  </si>
  <si>
    <t>Three Rivers CC</t>
  </si>
  <si>
    <t>Lincoln</t>
  </si>
  <si>
    <t>Truman</t>
  </si>
  <si>
    <t>Harris-Stowe</t>
  </si>
  <si>
    <t>Missouri Univ. of Sci. &amp; Tech.</t>
  </si>
  <si>
    <t>Missouri State</t>
  </si>
  <si>
    <t>Missouri Southern</t>
  </si>
  <si>
    <t>Missouri Western</t>
  </si>
  <si>
    <t>Northwest</t>
  </si>
  <si>
    <t>Southeast</t>
  </si>
  <si>
    <t>Central Methodist University-CGES</t>
  </si>
  <si>
    <t>Central Methodist University-CLAS</t>
  </si>
  <si>
    <t>Metro CC -Bus. and Tech.</t>
  </si>
  <si>
    <t>Metro CC -Longview</t>
  </si>
  <si>
    <t>Metro CC - Maple Woods</t>
  </si>
  <si>
    <t>Metro CC - Penn Valley</t>
  </si>
  <si>
    <t>FALL 2011</t>
  </si>
  <si>
    <t>*Other Students category includes foreign students and students of unknown geographic origin.</t>
  </si>
  <si>
    <t>Updated 1/7/2013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</si>
</sst>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7"/>
      <name val="TM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color indexed="8"/>
      <name val="Times New Roman"/>
      <family val="1"/>
    </font>
    <font>
      <sz val="7"/>
      <name val="TMS"/>
    </font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ck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ck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</borders>
  <cellStyleXfs count="15">
    <xf numFmtId="0" fontId="0" fillId="0" borderId="0"/>
    <xf numFmtId="2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2" fontId="16" fillId="0" borderId="0"/>
    <xf numFmtId="0" fontId="2" fillId="0" borderId="0"/>
    <xf numFmtId="2" fontId="16" fillId="0" borderId="0"/>
    <xf numFmtId="0" fontId="2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6" fillId="0" borderId="0" xfId="0" applyFont="1" applyAlignment="1"/>
    <xf numFmtId="0" fontId="3" fillId="0" borderId="0" xfId="0" applyNumberFormat="1" applyFont="1" applyFill="1" applyAlignment="1"/>
    <xf numFmtId="0" fontId="7" fillId="0" borderId="0" xfId="0" applyFont="1" applyFill="1" applyAlignment="1"/>
    <xf numFmtId="0" fontId="4" fillId="0" borderId="0" xfId="0" applyFont="1" applyFill="1" applyAlignment="1"/>
    <xf numFmtId="0" fontId="4" fillId="0" borderId="0" xfId="0" applyNumberFormat="1" applyFont="1" applyFill="1" applyAlignment="1"/>
    <xf numFmtId="0" fontId="7" fillId="0" borderId="1" xfId="0" applyFont="1" applyFill="1" applyBorder="1" applyAlignment="1"/>
    <xf numFmtId="0" fontId="4" fillId="0" borderId="2" xfId="0" applyFont="1" applyFill="1" applyBorder="1" applyAlignment="1"/>
    <xf numFmtId="0" fontId="4" fillId="0" borderId="1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9" fillId="0" borderId="5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4" fillId="0" borderId="5" xfId="0" applyFont="1" applyFill="1" applyBorder="1" applyAlignment="1"/>
    <xf numFmtId="0" fontId="7" fillId="0" borderId="6" xfId="0" applyFont="1" applyFill="1" applyBorder="1" applyAlignment="1"/>
    <xf numFmtId="0" fontId="8" fillId="0" borderId="7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left" wrapText="1"/>
    </xf>
    <xf numFmtId="3" fontId="4" fillId="0" borderId="7" xfId="0" applyNumberFormat="1" applyFont="1" applyFill="1" applyBorder="1" applyAlignment="1"/>
    <xf numFmtId="3" fontId="7" fillId="0" borderId="0" xfId="0" applyNumberFormat="1" applyFont="1" applyFill="1" applyAlignment="1"/>
    <xf numFmtId="3" fontId="4" fillId="0" borderId="0" xfId="0" applyNumberFormat="1" applyFont="1" applyFill="1" applyAlignment="1"/>
    <xf numFmtId="3" fontId="7" fillId="0" borderId="8" xfId="0" applyNumberFormat="1" applyFont="1" applyFill="1" applyBorder="1" applyAlignment="1"/>
    <xf numFmtId="0" fontId="3" fillId="0" borderId="0" xfId="0" applyFont="1" applyFill="1" applyAlignment="1"/>
    <xf numFmtId="1" fontId="4" fillId="0" borderId="7" xfId="0" applyNumberFormat="1" applyFont="1" applyFill="1" applyBorder="1" applyAlignment="1"/>
    <xf numFmtId="1" fontId="7" fillId="0" borderId="0" xfId="0" applyNumberFormat="1" applyFont="1" applyFill="1" applyAlignment="1"/>
    <xf numFmtId="9" fontId="7" fillId="0" borderId="8" xfId="0" applyNumberFormat="1" applyFont="1" applyFill="1" applyBorder="1" applyAlignment="1"/>
    <xf numFmtId="9" fontId="7" fillId="0" borderId="0" xfId="0" applyNumberFormat="1" applyFont="1" applyFill="1" applyAlignment="1"/>
    <xf numFmtId="1" fontId="15" fillId="0" borderId="7" xfId="0" applyNumberFormat="1" applyFont="1" applyFill="1" applyBorder="1" applyAlignment="1">
      <alignment horizontal="center"/>
    </xf>
    <xf numFmtId="1" fontId="15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 horizontal="center"/>
    </xf>
    <xf numFmtId="0" fontId="4" fillId="0" borderId="7" xfId="0" applyFont="1" applyFill="1" applyBorder="1" applyAlignment="1"/>
    <xf numFmtId="0" fontId="7" fillId="0" borderId="0" xfId="0" applyNumberFormat="1" applyFont="1" applyFill="1" applyAlignment="1"/>
    <xf numFmtId="3" fontId="4" fillId="0" borderId="0" xfId="0" applyNumberFormat="1" applyFont="1" applyFill="1" applyBorder="1" applyAlignment="1"/>
    <xf numFmtId="3" fontId="7" fillId="0" borderId="7" xfId="0" applyNumberFormat="1" applyFont="1" applyFill="1" applyBorder="1" applyAlignment="1"/>
    <xf numFmtId="0" fontId="7" fillId="0" borderId="9" xfId="0" applyNumberFormat="1" applyFont="1" applyFill="1" applyBorder="1" applyAlignment="1"/>
    <xf numFmtId="9" fontId="7" fillId="0" borderId="11" xfId="0" applyNumberFormat="1" applyFont="1" applyFill="1" applyBorder="1" applyAlignment="1"/>
    <xf numFmtId="9" fontId="7" fillId="0" borderId="9" xfId="0" applyNumberFormat="1" applyFont="1" applyFill="1" applyBorder="1" applyAlignment="1"/>
    <xf numFmtId="0" fontId="1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10" fillId="0" borderId="3" xfId="0" applyNumberFormat="1" applyFont="1" applyFill="1" applyBorder="1" applyAlignment="1">
      <alignment horizontal="centerContinuous"/>
    </xf>
    <xf numFmtId="0" fontId="5" fillId="0" borderId="1" xfId="0" applyNumberFormat="1" applyFont="1" applyFill="1" applyBorder="1" applyAlignment="1">
      <alignment horizontal="centerContinuous"/>
    </xf>
    <xf numFmtId="0" fontId="10" fillId="0" borderId="1" xfId="0" applyNumberFormat="1" applyFont="1" applyFill="1" applyBorder="1" applyAlignment="1">
      <alignment horizontal="centerContinuous"/>
    </xf>
    <xf numFmtId="0" fontId="7" fillId="0" borderId="8" xfId="0" applyFont="1" applyFill="1" applyBorder="1" applyAlignment="1"/>
    <xf numFmtId="3" fontId="11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left" wrapText="1"/>
    </xf>
    <xf numFmtId="9" fontId="4" fillId="0" borderId="8" xfId="0" applyNumberFormat="1" applyFont="1" applyFill="1" applyBorder="1" applyAlignment="1"/>
    <xf numFmtId="9" fontId="4" fillId="0" borderId="0" xfId="0" applyNumberFormat="1" applyFont="1" applyFill="1" applyAlignment="1"/>
    <xf numFmtId="0" fontId="3" fillId="0" borderId="1" xfId="0" applyNumberFormat="1" applyFont="1" applyFill="1" applyBorder="1" applyAlignment="1"/>
    <xf numFmtId="0" fontId="0" fillId="0" borderId="0" xfId="0" applyFill="1" applyAlignment="1"/>
    <xf numFmtId="3" fontId="3" fillId="0" borderId="12" xfId="0" applyNumberFormat="1" applyFont="1" applyBorder="1" applyAlignment="1"/>
    <xf numFmtId="3" fontId="14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left"/>
    </xf>
    <xf numFmtId="0" fontId="3" fillId="2" borderId="0" xfId="7" applyNumberFormat="1" applyFont="1" applyFill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/>
    <xf numFmtId="0" fontId="3" fillId="2" borderId="13" xfId="1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/>
    <xf numFmtId="0" fontId="11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/>
    </xf>
    <xf numFmtId="0" fontId="3" fillId="2" borderId="0" xfId="9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6" fillId="0" borderId="0" xfId="0" pivotButton="1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6" fillId="0" borderId="0" xfId="0" applyNumberFormat="1" applyFont="1" applyAlignment="1"/>
    <xf numFmtId="9" fontId="7" fillId="0" borderId="0" xfId="0" applyNumberFormat="1" applyFont="1" applyFill="1" applyBorder="1" applyAlignment="1"/>
    <xf numFmtId="9" fontId="7" fillId="0" borderId="0" xfId="11" applyFont="1" applyFill="1" applyAlignment="1"/>
    <xf numFmtId="9" fontId="7" fillId="0" borderId="14" xfId="11" applyFont="1" applyFill="1" applyBorder="1" applyAlignment="1"/>
    <xf numFmtId="3" fontId="4" fillId="0" borderId="15" xfId="0" applyNumberFormat="1" applyFont="1" applyFill="1" applyBorder="1" applyAlignment="1"/>
    <xf numFmtId="3" fontId="4" fillId="0" borderId="10" xfId="0" applyNumberFormat="1" applyFont="1" applyFill="1" applyBorder="1" applyAlignment="1"/>
    <xf numFmtId="3" fontId="4" fillId="0" borderId="9" xfId="0" applyNumberFormat="1" applyFont="1" applyFill="1" applyBorder="1" applyAlignment="1"/>
    <xf numFmtId="0" fontId="3" fillId="0" borderId="16" xfId="0" applyFont="1" applyFill="1" applyBorder="1" applyAlignment="1"/>
    <xf numFmtId="3" fontId="4" fillId="0" borderId="18" xfId="0" applyNumberFormat="1" applyFont="1" applyFill="1" applyBorder="1" applyAlignment="1"/>
    <xf numFmtId="3" fontId="4" fillId="0" borderId="17" xfId="0" applyNumberFormat="1" applyFont="1" applyFill="1" applyBorder="1" applyAlignment="1"/>
    <xf numFmtId="164" fontId="7" fillId="0" borderId="16" xfId="12" applyNumberFormat="1" applyFont="1" applyFill="1" applyBorder="1" applyAlignment="1"/>
    <xf numFmtId="164" fontId="7" fillId="0" borderId="0" xfId="12" applyNumberFormat="1" applyFont="1" applyFill="1" applyAlignment="1"/>
    <xf numFmtId="0" fontId="0" fillId="0" borderId="0" xfId="0" applyAlignment="1"/>
    <xf numFmtId="0" fontId="3" fillId="0" borderId="0" xfId="0" applyFont="1" applyFill="1" applyAlignment="1">
      <alignment horizontal="center"/>
    </xf>
  </cellXfs>
  <cellStyles count="15">
    <cellStyle name="Comma" xfId="12" builtinId="3"/>
    <cellStyle name="Normal" xfId="0" builtinId="0"/>
    <cellStyle name="Normal 2" xfId="1"/>
    <cellStyle name="Normal 2 2" xfId="4"/>
    <cellStyle name="Normal 2 3" xfId="8"/>
    <cellStyle name="Normal 2 4" xfId="10"/>
    <cellStyle name="Normal 3" xfId="5"/>
    <cellStyle name="Normal 4" xfId="6"/>
    <cellStyle name="Normal 5" xfId="2"/>
    <cellStyle name="Normal 5 2" xfId="14"/>
    <cellStyle name="Normal 6" xfId="3"/>
    <cellStyle name="Normal 7" xfId="7"/>
    <cellStyle name="Normal 8" xfId="9"/>
    <cellStyle name="Normal 9" xfId="13"/>
    <cellStyle name="Percent" xfId="1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nter schroer" refreshedDate="41123.623252546298" createdVersion="3" refreshedVersion="3" minRefreshableVersion="3" recordCount="28">
  <cacheSource type="worksheet">
    <worksheetSource ref="A1:I29" sheet="78_data"/>
  </cacheSource>
  <cacheFields count="9">
    <cacheField name="Sector" numFmtId="0">
      <sharedItems count="3">
        <s v="I2"/>
        <s v="I4"/>
        <s v="St"/>
      </sharedItems>
    </cacheField>
    <cacheField name="ficename" numFmtId="0">
      <sharedItems count="29">
        <s v="Wentworth Military Academy"/>
        <s v="Avila University"/>
        <s v="Central Methodist University-CGES"/>
        <s v="Central Methodist University-CLAS"/>
        <s v="College of the Ozarks"/>
        <s v="Columbia College"/>
        <s v="Cottey College"/>
        <s v="Culver-Stockton College"/>
        <s v="Evangel University"/>
        <s v="Fontbonne University"/>
        <s v="Hannibal-Lagrange College"/>
        <s v="Lindenwood University"/>
        <s v="Maryville University of Saint Louis"/>
        <s v="Missouri Baptist University"/>
        <s v="Missouri Valley College"/>
        <s v="Park University"/>
        <s v="Rockhurst University"/>
        <s v="Saint Louis University"/>
        <s v="Southwest Baptist University"/>
        <s v="Stephens College"/>
        <s v="Washington University in St Louis"/>
        <s v="Webster University"/>
        <s v="Westminster College"/>
        <s v="William Jewell College"/>
        <s v="William Woods University"/>
        <s v="_Sector Subtotal"/>
        <s v="State Total"/>
        <s v="Central Methodist University-College of Graduate &amp; Extended Studies" u="1"/>
        <s v="Central Methodist University-College of Liberal Arts &amp; Sciences" u="1"/>
      </sharedItems>
    </cacheField>
    <cacheField name="Other Students" numFmtId="0">
      <sharedItems containsSemiMixedTypes="0" containsString="0" containsNumber="1" containsInteger="1" minValue="0" maxValue="3958"/>
    </cacheField>
    <cacheField name="MO Residents" numFmtId="0">
      <sharedItems containsSemiMixedTypes="0" containsString="0" containsNumber="1" containsInteger="1" minValue="46" maxValue="46647"/>
    </cacheField>
    <cacheField name="Out-of-State" numFmtId="0">
      <sharedItems containsSemiMixedTypes="0" containsString="0" containsNumber="1" containsInteger="1" minValue="66" maxValue="37630"/>
    </cacheField>
    <cacheField name="Total Undergraduates" numFmtId="0">
      <sharedItems containsSemiMixedTypes="0" containsString="0" containsNumber="1" containsInteger="1" minValue="319" maxValue="88235"/>
    </cacheField>
    <cacheField name="perinstate" numFmtId="0">
      <sharedItems containsSemiMixedTypes="0" containsString="0" containsNumber="1" minValue="0.14420062695924765" maxValue="0.95948434622467771"/>
    </cacheField>
    <cacheField name="peroutstate" numFmtId="0">
      <sharedItems containsSemiMixedTypes="0" containsString="0" containsNumber="1" minValue="4.0515653775322284E-2" maxValue="0.76837031647871956"/>
    </cacheField>
    <cacheField name="perother" numFmtId="0">
      <sharedItems containsSemiMixedTypes="0" containsString="0" containsNumber="1" minValue="0" maxValue="0.15992647058823528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unter schroer" refreshedDate="41123.623252777776" createdVersion="3" refreshedVersion="3" minRefreshableVersion="3" recordCount="34">
  <cacheSource type="worksheet">
    <worksheetSource ref="A1:I35" sheet="data"/>
  </cacheSource>
  <cacheFields count="9">
    <cacheField name="sector" numFmtId="0">
      <sharedItems count="3">
        <s v="2Y"/>
        <s v="4Y"/>
        <s v="St"/>
      </sharedItems>
    </cacheField>
    <cacheField name="ficename" numFmtId="0">
      <sharedItems count="57">
        <s v="Crowder"/>
        <s v="East Central "/>
        <s v="Jefferson "/>
        <s v="Linn State"/>
        <s v="Metro CC - Blue River"/>
        <s v="Metro CC -Bus. and Tech."/>
        <s v="Metro CC -Longview"/>
        <s v="Metro CC - Maple Woods"/>
        <s v="Metro CC - Penn Valley"/>
        <s v="Mineral Area CC"/>
        <s v="MSU - West Plains"/>
        <s v="Moberly Area CC"/>
        <s v="North Central"/>
        <s v="Ozarks Tech."/>
        <s v="St. Charles CC"/>
        <s v="State Fair CC"/>
        <s v="St. Louis CC"/>
        <s v="Three Rivers CC"/>
        <s v="Harris-Stowe"/>
        <s v="Lincoln"/>
        <s v="Missouri Univ. of Sci. &amp; Tech."/>
        <s v="Missouri State"/>
        <s v="Missouri Southern"/>
        <s v="Missouri Western"/>
        <s v="Northwest"/>
        <s v="Southeast"/>
        <s v="Truman"/>
        <s v="UCM"/>
        <s v="UMC"/>
        <s v="UMKC"/>
        <s v="UMSL"/>
        <s v="_Sector Subtotal"/>
        <s v="State Total"/>
        <s v="NCMO" u="1"/>
        <s v="MO State" u="1"/>
        <s v="MOBERLY" u="1"/>
        <s v="MCCKC MW" u="1"/>
        <s v="MINERAL" u="1"/>
        <s v="HSSU" u="1"/>
        <s v="UCMO" u="1"/>
        <s v="MCCKC BR" u="1"/>
        <s v="STATE FAIR" u="1"/>
        <s v="MWSU" u="1"/>
        <s v="ST CHARLES" u="1"/>
        <s v="STL CC" u="1"/>
        <s v="NWMSU" u="1"/>
        <s v="SEMO" u="1"/>
        <s v="MO S&amp;T" u="1"/>
        <s v="MO STATE WP" u="1"/>
        <s v="THREE RIVERS" u="1"/>
        <s v="OTC" u="1"/>
        <s v="MCCKC B&amp;T" u="1"/>
        <s v="EAST CENTRAL" u="1"/>
        <s v="MCCKC LV" u="1"/>
        <s v="MCCKC PV" u="1"/>
        <s v="MSSU" u="1"/>
        <s v="JEFFERSON" u="1"/>
      </sharedItems>
    </cacheField>
    <cacheField name="MO Residents" numFmtId="0">
      <sharedItems containsSemiMixedTypes="0" containsString="0" containsNumber="1" containsInteger="1" minValue="843" maxValue="196286"/>
    </cacheField>
    <cacheField name="Out-of-State" numFmtId="0">
      <sharedItems containsSemiMixedTypes="0" containsString="0" containsNumber="1" containsInteger="1" minValue="0" maxValue="15528"/>
    </cacheField>
    <cacheField name="Other Students" numFmtId="0">
      <sharedItems containsSemiMixedTypes="0" containsString="0" containsNumber="1" containsInteger="1" minValue="0" maxValue="4263"/>
    </cacheField>
    <cacheField name="Total Undergraduates" numFmtId="0">
      <sharedItems containsSemiMixedTypes="0" containsString="0" containsNumber="1" containsInteger="1" minValue="843" maxValue="216077"/>
    </cacheField>
    <cacheField name="perinstate" numFmtId="0">
      <sharedItems containsSemiMixedTypes="0" containsString="0" containsNumber="1" minValue="0.72019587977034782" maxValue="1"/>
    </cacheField>
    <cacheField name="peroutstate" numFmtId="0">
      <sharedItems containsSemiMixedTypes="0" containsString="0" containsNumber="1" minValue="0" maxValue="0.2575143532590341"/>
    </cacheField>
    <cacheField name="perother" numFmtId="0">
      <sharedItems containsSemiMixedTypes="0" containsString="0" containsNumber="1" minValue="0" maxValue="8.3688699360341151E-2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x v="0"/>
    <x v="0"/>
    <n v="20"/>
    <n v="777"/>
    <n v="92"/>
    <n v="889"/>
    <n v="0.87401574803149606"/>
    <n v="0.10348706411698538"/>
    <n v="2.2497187851518559E-2"/>
  </r>
  <r>
    <x v="1"/>
    <x v="1"/>
    <n v="99"/>
    <n v="758"/>
    <n v="362"/>
    <n v="1219"/>
    <n v="0.62182116488925354"/>
    <n v="0.2969647251845775"/>
    <n v="8.1214109926168995E-2"/>
  </r>
  <r>
    <x v="1"/>
    <x v="2"/>
    <n v="0"/>
    <n v="1563"/>
    <n v="66"/>
    <n v="1629"/>
    <n v="0.95948434622467771"/>
    <n v="4.0515653775322284E-2"/>
    <n v="0"/>
  </r>
  <r>
    <x v="1"/>
    <x v="3"/>
    <n v="35"/>
    <n v="1013"/>
    <n v="124"/>
    <n v="1172"/>
    <n v="0.86433447098976113"/>
    <n v="0.10580204778156997"/>
    <n v="2.9863481228668942E-2"/>
  </r>
  <r>
    <x v="1"/>
    <x v="4"/>
    <n v="20"/>
    <n v="1053"/>
    <n v="315"/>
    <n v="1388"/>
    <n v="0.75864553314121042"/>
    <n v="0.22694524495677235"/>
    <n v="1.4409221902017291E-2"/>
  </r>
  <r>
    <x v="1"/>
    <x v="5"/>
    <n v="212"/>
    <n v="7627"/>
    <n v="9254"/>
    <n v="17093"/>
    <n v="0.44620604925993096"/>
    <n v="0.54139121277716029"/>
    <n v="1.2402737962908793E-2"/>
  </r>
  <r>
    <x v="1"/>
    <x v="6"/>
    <n v="43"/>
    <n v="46"/>
    <n v="230"/>
    <n v="319"/>
    <n v="0.14420062695924765"/>
    <n v="0.72100313479623823"/>
    <n v="0.13479623824451412"/>
  </r>
  <r>
    <x v="1"/>
    <x v="7"/>
    <n v="17"/>
    <n v="389"/>
    <n v="346"/>
    <n v="752"/>
    <n v="0.51728723404255317"/>
    <n v="0.46010638297872342"/>
    <n v="2.2606382978723406E-2"/>
  </r>
  <r>
    <x v="1"/>
    <x v="8"/>
    <n v="20"/>
    <n v="877"/>
    <n v="1000"/>
    <n v="1897"/>
    <n v="0.46230890880337377"/>
    <n v="0.5271481286241434"/>
    <n v="1.0542962572482868E-2"/>
  </r>
  <r>
    <x v="1"/>
    <x v="9"/>
    <n v="98"/>
    <n v="1232"/>
    <n v="170"/>
    <n v="1500"/>
    <n v="0.82133333333333336"/>
    <n v="0.11333333333333333"/>
    <n v="6.5333333333333327E-2"/>
  </r>
  <r>
    <x v="1"/>
    <x v="10"/>
    <n v="97"/>
    <n v="771"/>
    <n v="243"/>
    <n v="1111"/>
    <n v="0.69396939693969395"/>
    <n v="0.21872187218721872"/>
    <n v="8.7308730873087312E-2"/>
  </r>
  <r>
    <x v="1"/>
    <x v="11"/>
    <n v="744"/>
    <n v="4855"/>
    <n v="1779"/>
    <n v="7378"/>
    <n v="0.65803740851179182"/>
    <n v="0.24112225535375439"/>
    <n v="0.10084033613445378"/>
  </r>
  <r>
    <x v="1"/>
    <x v="12"/>
    <n v="75"/>
    <n v="2427"/>
    <n v="446"/>
    <n v="2948"/>
    <n v="0.82327001356852103"/>
    <n v="0.15128900949796473"/>
    <n v="2.5440976933514246E-2"/>
  </r>
  <r>
    <x v="1"/>
    <x v="13"/>
    <n v="36"/>
    <n v="3495"/>
    <n v="300"/>
    <n v="3831"/>
    <n v="0.9122944400939702"/>
    <n v="7.8308535630383716E-2"/>
    <n v="9.3970242756460463E-3"/>
  </r>
  <r>
    <x v="1"/>
    <x v="14"/>
    <n v="155"/>
    <n v="1226"/>
    <n v="385"/>
    <n v="1766"/>
    <n v="0.69422423556058888"/>
    <n v="0.21800679501698755"/>
    <n v="8.7768969422423557E-2"/>
  </r>
  <r>
    <x v="1"/>
    <x v="15"/>
    <n v="606"/>
    <n v="1941"/>
    <n v="8449"/>
    <n v="10996"/>
    <n v="0.17651873408512186"/>
    <n v="0.76837031647871956"/>
    <n v="5.5110949436158602E-2"/>
  </r>
  <r>
    <x v="1"/>
    <x v="16"/>
    <n v="21"/>
    <n v="1373"/>
    <n v="736"/>
    <n v="2130"/>
    <n v="0.64460093896713611"/>
    <n v="0.34553990610328639"/>
    <n v="9.8591549295774655E-3"/>
  </r>
  <r>
    <x v="1"/>
    <x v="17"/>
    <n v="726"/>
    <n v="6412"/>
    <n v="5393"/>
    <n v="12531"/>
    <n v="0.51169100630436515"/>
    <n v="0.43037267576410504"/>
    <n v="5.7936317931529799E-2"/>
  </r>
  <r>
    <x v="1"/>
    <x v="18"/>
    <n v="30"/>
    <n v="2444"/>
    <n v="397"/>
    <n v="2871"/>
    <n v="0.8512713340299547"/>
    <n v="0.13827934517589691"/>
    <n v="1.0449320794148381E-2"/>
  </r>
  <r>
    <x v="1"/>
    <x v="19"/>
    <n v="1"/>
    <n v="416"/>
    <n v="366"/>
    <n v="783"/>
    <n v="0.53128991060025543"/>
    <n v="0.46743295019157088"/>
    <n v="1.277139208173691E-3"/>
  </r>
  <r>
    <x v="1"/>
    <x v="20"/>
    <n v="599"/>
    <n v="1263"/>
    <n v="5377"/>
    <n v="7239"/>
    <n v="0.17447161210111894"/>
    <n v="0.7427821522309711"/>
    <n v="8.2746235667909937E-2"/>
  </r>
  <r>
    <x v="1"/>
    <x v="21"/>
    <n v="82"/>
    <n v="2607"/>
    <n v="929"/>
    <n v="3618"/>
    <n v="0.72056384742951907"/>
    <n v="0.25677169707020453"/>
    <n v="2.2664455500276397E-2"/>
  </r>
  <r>
    <x v="1"/>
    <x v="22"/>
    <n v="174"/>
    <n v="688"/>
    <n v="226"/>
    <n v="1088"/>
    <n v="0.63235294117647056"/>
    <n v="0.20772058823529413"/>
    <n v="0.15992647058823528"/>
  </r>
  <r>
    <x v="1"/>
    <x v="23"/>
    <n v="30"/>
    <n v="678"/>
    <n v="352"/>
    <n v="1060"/>
    <n v="0.63962264150943393"/>
    <n v="0.33207547169811319"/>
    <n v="2.8301886792452831E-2"/>
  </r>
  <r>
    <x v="1"/>
    <x v="24"/>
    <n v="18"/>
    <n v="716"/>
    <n v="293"/>
    <n v="1027"/>
    <n v="0.69717624148003898"/>
    <n v="0.28529698149951316"/>
    <n v="1.7526777020447908E-2"/>
  </r>
  <r>
    <x v="0"/>
    <x v="25"/>
    <n v="20"/>
    <n v="777"/>
    <n v="92"/>
    <n v="889"/>
    <n v="0.87401574803149606"/>
    <n v="0.10348706411698538"/>
    <n v="2.2497187851518559E-2"/>
  </r>
  <r>
    <x v="1"/>
    <x v="25"/>
    <n v="3938"/>
    <n v="45870"/>
    <n v="37538"/>
    <n v="87346"/>
    <n v="0.52515284042772425"/>
    <n v="0.42976209557392442"/>
    <n v="4.5085063998351382E-2"/>
  </r>
  <r>
    <x v="2"/>
    <x v="26"/>
    <n v="3958"/>
    <n v="46647"/>
    <n v="37630"/>
    <n v="88235"/>
    <n v="0.52866776222587408"/>
    <n v="0.42647475491584974"/>
    <n v="4.4857482858276197E-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4">
  <r>
    <x v="0"/>
    <x v="0"/>
    <n v="4279"/>
    <n v="142"/>
    <n v="2"/>
    <n v="4423"/>
    <n v="0.96744291205064437"/>
    <n v="3.2104906172281254E-2"/>
    <n v="4.5218177707438391E-4"/>
  </r>
  <r>
    <x v="0"/>
    <x v="1"/>
    <n v="3559"/>
    <n v="4"/>
    <n v="0"/>
    <n v="3563"/>
    <n v="0.99887735054729165"/>
    <n v="1.1226494527083919E-3"/>
    <n v="0"/>
  </r>
  <r>
    <x v="0"/>
    <x v="2"/>
    <n v="5459"/>
    <n v="30"/>
    <n v="19"/>
    <n v="5508"/>
    <n v="0.99110384894698622"/>
    <n v="5.4466230936819175E-3"/>
    <n v="3.4495279593318808E-3"/>
  </r>
  <r>
    <x v="0"/>
    <x v="3"/>
    <n v="1126"/>
    <n v="0"/>
    <n v="0"/>
    <n v="1126"/>
    <n v="1"/>
    <n v="0"/>
    <n v="0"/>
  </r>
  <r>
    <x v="0"/>
    <x v="4"/>
    <n v="843"/>
    <n v="0"/>
    <n v="0"/>
    <n v="843"/>
    <n v="1"/>
    <n v="0"/>
    <n v="0"/>
  </r>
  <r>
    <x v="0"/>
    <x v="5"/>
    <n v="3233"/>
    <n v="0"/>
    <n v="0"/>
    <n v="3233"/>
    <n v="1"/>
    <n v="0"/>
    <n v="0"/>
  </r>
  <r>
    <x v="0"/>
    <x v="6"/>
    <n v="5874"/>
    <n v="0"/>
    <n v="0"/>
    <n v="5874"/>
    <n v="1"/>
    <n v="0"/>
    <n v="0"/>
  </r>
  <r>
    <x v="0"/>
    <x v="7"/>
    <n v="4754"/>
    <n v="0"/>
    <n v="0"/>
    <n v="4754"/>
    <n v="1"/>
    <n v="0"/>
    <n v="0"/>
  </r>
  <r>
    <x v="0"/>
    <x v="8"/>
    <n v="5289"/>
    <n v="0"/>
    <n v="0"/>
    <n v="5289"/>
    <n v="1"/>
    <n v="0"/>
    <n v="0"/>
  </r>
  <r>
    <x v="0"/>
    <x v="9"/>
    <n v="3497"/>
    <n v="25"/>
    <n v="9"/>
    <n v="3531"/>
    <n v="0.9903709997167941"/>
    <n v="7.0801472670631548E-3"/>
    <n v="2.5488530161427358E-3"/>
  </r>
  <r>
    <x v="0"/>
    <x v="10"/>
    <n v="1719"/>
    <n v="0"/>
    <n v="157"/>
    <n v="1876"/>
    <n v="0.91631130063965882"/>
    <n v="0"/>
    <n v="8.3688699360341151E-2"/>
  </r>
  <r>
    <x v="0"/>
    <x v="11"/>
    <n v="4981"/>
    <n v="0"/>
    <n v="131"/>
    <n v="5112"/>
    <n v="0.97437402190923317"/>
    <n v="0"/>
    <n v="2.5625978090766822E-2"/>
  </r>
  <r>
    <x v="0"/>
    <x v="12"/>
    <n v="1368"/>
    <n v="0"/>
    <n v="19"/>
    <n v="1387"/>
    <n v="0.98630136986301364"/>
    <n v="0"/>
    <n v="1.3698630136986301E-2"/>
  </r>
  <r>
    <x v="0"/>
    <x v="13"/>
    <n v="14442"/>
    <n v="0"/>
    <n v="0"/>
    <n v="14442"/>
    <n v="1"/>
    <n v="0"/>
    <n v="0"/>
  </r>
  <r>
    <x v="0"/>
    <x v="14"/>
    <n v="7990"/>
    <n v="3"/>
    <n v="88"/>
    <n v="8081"/>
    <n v="0.98873901744833559"/>
    <n v="3.7124118302190321E-4"/>
    <n v="1.0889741368642495E-2"/>
  </r>
  <r>
    <x v="0"/>
    <x v="15"/>
    <n v="4574"/>
    <n v="43"/>
    <n v="0"/>
    <n v="4617"/>
    <n v="0.99068659302577433"/>
    <n v="9.3134069742256877E-3"/>
    <n v="0"/>
  </r>
  <r>
    <x v="0"/>
    <x v="16"/>
    <n v="29102"/>
    <n v="394"/>
    <n v="0"/>
    <n v="29496"/>
    <n v="0.98664225657716298"/>
    <n v="1.3357743422836995E-2"/>
    <n v="0"/>
  </r>
  <r>
    <x v="0"/>
    <x v="17"/>
    <n v="3746"/>
    <n v="71"/>
    <n v="5"/>
    <n v="3822"/>
    <n v="0.98011512297226588"/>
    <n v="1.8576661433804292E-2"/>
    <n v="1.3082155939298796E-3"/>
  </r>
  <r>
    <x v="1"/>
    <x v="18"/>
    <n v="1399"/>
    <n v="150"/>
    <n v="8"/>
    <n v="1557"/>
    <n v="0.89852280025690434"/>
    <n v="9.6339113680154145E-2"/>
    <n v="5.1380860629415539E-3"/>
  </r>
  <r>
    <x v="1"/>
    <x v="19"/>
    <n v="2307"/>
    <n v="396"/>
    <n v="68"/>
    <n v="2771"/>
    <n v="0.83255142547816674"/>
    <n v="0.14290869722121977"/>
    <n v="2.4539877300613498E-2"/>
  </r>
  <r>
    <x v="1"/>
    <x v="20"/>
    <n v="4472"/>
    <n v="883"/>
    <n v="252"/>
    <n v="5607"/>
    <n v="0.79757446049580882"/>
    <n v="0.15748171927947208"/>
    <n v="4.49438202247191E-2"/>
  </r>
  <r>
    <x v="1"/>
    <x v="21"/>
    <n v="13626"/>
    <n v="1058"/>
    <n v="694"/>
    <n v="15378"/>
    <n v="0.88607101053452986"/>
    <n v="6.879958382104305E-2"/>
    <n v="4.5129405644427106E-2"/>
  </r>
  <r>
    <x v="1"/>
    <x v="22"/>
    <n v="4470"/>
    <n v="598"/>
    <n v="117"/>
    <n v="5185"/>
    <n v="0.86210221793635489"/>
    <n v="0.11533269045323047"/>
    <n v="2.2565091610414659E-2"/>
  </r>
  <r>
    <x v="1"/>
    <x v="23"/>
    <n v="5185"/>
    <n v="344"/>
    <n v="30"/>
    <n v="5559"/>
    <n v="0.93272171253822633"/>
    <n v="6.1881633387299871E-2"/>
    <n v="5.3966540744738263E-3"/>
  </r>
  <r>
    <x v="1"/>
    <x v="24"/>
    <n v="4265"/>
    <n v="1525"/>
    <n v="132"/>
    <n v="5922"/>
    <n v="0.72019587977034782"/>
    <n v="0.2575143532590341"/>
    <n v="2.2289766970618033E-2"/>
  </r>
  <r>
    <x v="1"/>
    <x v="25"/>
    <n v="7882"/>
    <n v="1076"/>
    <n v="581"/>
    <n v="9539"/>
    <n v="0.82629206415766854"/>
    <n v="0.11280008386623336"/>
    <n v="6.0907851976098125E-2"/>
  </r>
  <r>
    <x v="1"/>
    <x v="26"/>
    <n v="4391"/>
    <n v="890"/>
    <n v="327"/>
    <n v="5608"/>
    <n v="0.78298858773181168"/>
    <n v="0.1587018544935806"/>
    <n v="5.8309557774607702E-2"/>
  </r>
  <r>
    <x v="1"/>
    <x v="27"/>
    <n v="8007"/>
    <n v="627"/>
    <n v="350"/>
    <n v="8984"/>
    <n v="0.89125111308993765"/>
    <n v="6.9790739091718609E-2"/>
    <n v="3.8958147818343725E-2"/>
  </r>
  <r>
    <x v="1"/>
    <x v="28"/>
    <n v="20359"/>
    <n v="4734"/>
    <n v="638"/>
    <n v="25731"/>
    <n v="0.79122459290350167"/>
    <n v="0.18398041273172439"/>
    <n v="2.4794994364774007E-2"/>
  </r>
  <r>
    <x v="1"/>
    <x v="29"/>
    <n v="6048"/>
    <n v="2032"/>
    <n v="298"/>
    <n v="8378"/>
    <n v="0.72189066603007879"/>
    <n v="0.24253998567677251"/>
    <n v="3.5569348293148721E-2"/>
  </r>
  <r>
    <x v="1"/>
    <x v="30"/>
    <n v="8040"/>
    <n v="503"/>
    <n v="338"/>
    <n v="8881"/>
    <n v="0.9053034568179259"/>
    <n v="5.6637766017340392E-2"/>
    <n v="3.8058777164733701E-2"/>
  </r>
  <r>
    <x v="0"/>
    <x v="31"/>
    <n v="105835"/>
    <n v="712"/>
    <n v="430"/>
    <n v="106977"/>
    <n v="0.98932480813632839"/>
    <n v="6.6556362582611212E-3"/>
    <n v="4.0195556054105092E-3"/>
  </r>
  <r>
    <x v="1"/>
    <x v="31"/>
    <n v="90451"/>
    <n v="14816"/>
    <n v="3833"/>
    <n v="109100"/>
    <n v="0.82906507791017414"/>
    <n v="0.13580201649862511"/>
    <n v="3.5132905591200733E-2"/>
  </r>
  <r>
    <x v="2"/>
    <x v="32"/>
    <n v="196286"/>
    <n v="15528"/>
    <n v="4263"/>
    <n v="216077"/>
    <n v="0.9084076509762723"/>
    <n v="7.1863270963591686E-2"/>
    <n v="1.972907806013597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1" cacheId="6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G42" firstHeaderRow="1" firstDataRow="2" firstDataCol="1"/>
  <pivotFields count="9">
    <pivotField axis="axisRow" showAll="0" sortType="descending">
      <items count="4">
        <item x="2"/>
        <item x="1"/>
        <item x="0"/>
        <item t="default"/>
      </items>
    </pivotField>
    <pivotField axis="axisRow" showAll="0" sortType="ascending">
      <items count="58">
        <item x="31"/>
        <item x="0"/>
        <item m="1" x="52"/>
        <item x="1"/>
        <item x="18"/>
        <item m="1" x="38"/>
        <item m="1" x="56"/>
        <item x="2"/>
        <item x="19"/>
        <item x="3"/>
        <item m="1" x="51"/>
        <item m="1" x="40"/>
        <item m="1" x="53"/>
        <item m="1" x="36"/>
        <item m="1" x="54"/>
        <item x="4"/>
        <item x="7"/>
        <item x="8"/>
        <item x="5"/>
        <item x="6"/>
        <item m="1" x="37"/>
        <item x="9"/>
        <item x="22"/>
        <item x="21"/>
        <item x="20"/>
        <item x="23"/>
        <item m="1" x="47"/>
        <item m="1" x="34"/>
        <item m="1" x="48"/>
        <item m="1" x="35"/>
        <item x="11"/>
        <item m="1" x="55"/>
        <item x="10"/>
        <item m="1" x="42"/>
        <item m="1" x="33"/>
        <item x="12"/>
        <item x="24"/>
        <item m="1" x="45"/>
        <item m="1" x="50"/>
        <item x="13"/>
        <item m="1" x="46"/>
        <item x="25"/>
        <item m="1" x="43"/>
        <item x="14"/>
        <item x="16"/>
        <item m="1" x="41"/>
        <item x="15"/>
        <item x="32"/>
        <item m="1" x="44"/>
        <item m="1" x="49"/>
        <item x="17"/>
        <item x="26"/>
        <item x="27"/>
        <item m="1" x="39"/>
        <item x="28"/>
        <item x="29"/>
        <item x="3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</pivotFields>
  <rowFields count="2">
    <field x="0"/>
    <field x="1"/>
  </rowFields>
  <rowItems count="38">
    <i>
      <x/>
    </i>
    <i r="1">
      <x v="47"/>
    </i>
    <i>
      <x v="1"/>
    </i>
    <i r="1">
      <x/>
    </i>
    <i r="1">
      <x v="4"/>
    </i>
    <i r="1">
      <x v="8"/>
    </i>
    <i r="1">
      <x v="22"/>
    </i>
    <i r="1">
      <x v="23"/>
    </i>
    <i r="1">
      <x v="24"/>
    </i>
    <i r="1">
      <x v="25"/>
    </i>
    <i r="1">
      <x v="36"/>
    </i>
    <i r="1">
      <x v="41"/>
    </i>
    <i r="1">
      <x v="51"/>
    </i>
    <i r="1">
      <x v="52"/>
    </i>
    <i r="1">
      <x v="54"/>
    </i>
    <i r="1">
      <x v="55"/>
    </i>
    <i r="1">
      <x v="56"/>
    </i>
    <i>
      <x v="2"/>
    </i>
    <i r="1">
      <x/>
    </i>
    <i r="1">
      <x v="1"/>
    </i>
    <i r="1">
      <x v="3"/>
    </i>
    <i r="1">
      <x v="7"/>
    </i>
    <i r="1">
      <x v="9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30"/>
    </i>
    <i r="1">
      <x v="32"/>
    </i>
    <i r="1">
      <x v="35"/>
    </i>
    <i r="1">
      <x v="39"/>
    </i>
    <i r="1">
      <x v="43"/>
    </i>
    <i r="1">
      <x v="44"/>
    </i>
    <i r="1">
      <x v="46"/>
    </i>
    <i r="1">
      <x v="5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MO Residents" fld="2" baseField="0" baseItem="0"/>
    <dataField name="Sum of Out-of-State" fld="3" baseField="0" baseItem="0"/>
    <dataField name="Sum of Other Students" fld="4" baseField="0" baseItem="0"/>
    <dataField name="Sum of Total Undergraduates" fld="5" baseField="0" baseItem="0"/>
    <dataField name="Sum of perinstate" fld="6" baseField="0" baseItem="0"/>
    <dataField name="Sum of peroutstate" fld="7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2" cacheId="6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H36" firstHeaderRow="1" firstDataRow="2" firstDataCol="1"/>
  <pivotFields count="9">
    <pivotField axis="axisRow" showAll="0" sortType="descending">
      <items count="4">
        <item x="2"/>
        <item x="1"/>
        <item x="0"/>
        <item t="default"/>
      </items>
    </pivotField>
    <pivotField axis="axisRow" showAll="0" sortType="ascending">
      <items count="30">
        <item x="25"/>
        <item x="1"/>
        <item x="2"/>
        <item x="3"/>
        <item m="1" x="27"/>
        <item m="1" x="28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6"/>
        <item x="19"/>
        <item x="20"/>
        <item x="21"/>
        <item x="0"/>
        <item x="22"/>
        <item x="23"/>
        <item x="24"/>
        <item t="default"/>
      </items>
    </pivotField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2">
    <field x="0"/>
    <field x="1"/>
  </rowFields>
  <rowItems count="32">
    <i>
      <x/>
    </i>
    <i r="1">
      <x v="21"/>
    </i>
    <i>
      <x v="1"/>
    </i>
    <i r="1"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6"/>
    </i>
    <i r="1">
      <x v="27"/>
    </i>
    <i r="1">
      <x v="28"/>
    </i>
    <i>
      <x v="2"/>
    </i>
    <i r="1">
      <x/>
    </i>
    <i r="1">
      <x v="25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MO Residents" fld="3" baseField="0" baseItem="0"/>
    <dataField name="Sum of Out-of-State" fld="4" baseField="0" baseItem="0"/>
    <dataField name="Sum of Other Students" fld="2" baseField="0" baseItem="0"/>
    <dataField name="Sum of Total Undergraduates" fld="5" baseField="0" baseItem="0"/>
    <dataField name="Sum of perinstate" fld="6" baseField="0" baseItem="0"/>
    <dataField name="Sum of peroutstate" fld="7" baseField="0" baseItem="0"/>
    <dataField name="Sum of perother" fld="8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43"/>
  <sheetViews>
    <sheetView tabSelected="1" showOutlineSymbols="0" view="pageBreakPreview" topLeftCell="A67" zoomScaleNormal="100" zoomScaleSheetLayoutView="100" workbookViewId="0">
      <selection activeCell="F19" sqref="F19"/>
    </sheetView>
  </sheetViews>
  <sheetFormatPr defaultRowHeight="11.25"/>
  <cols>
    <col min="1" max="1" width="45" style="2" customWidth="1"/>
    <col min="2" max="2" width="12" style="2" customWidth="1"/>
    <col min="3" max="3" width="5.19921875" style="2" customWidth="1"/>
    <col min="4" max="4" width="17.796875" style="2" customWidth="1"/>
    <col min="5" max="5" width="5.19921875" style="2" customWidth="1"/>
    <col min="6" max="6" width="14" style="2" customWidth="1"/>
    <col min="7" max="7" width="5.19921875" style="2" customWidth="1"/>
    <col min="8" max="8" width="15.19921875" style="2" customWidth="1"/>
    <col min="9" max="9" width="5.19921875" style="2" customWidth="1"/>
    <col min="10" max="10" width="13" style="2" customWidth="1"/>
    <col min="11" max="11" width="17.796875" style="2" customWidth="1"/>
    <col min="12" max="12" width="14" style="2" customWidth="1"/>
    <col min="13" max="13" width="15.19921875" style="2" customWidth="1"/>
    <col min="14" max="16384" width="9.59765625" style="2"/>
  </cols>
  <sheetData>
    <row r="1" spans="1:13" ht="12.75" customHeight="1">
      <c r="A1" s="1" t="s">
        <v>29</v>
      </c>
    </row>
    <row r="2" spans="1:13" ht="12.75" customHeight="1">
      <c r="A2" s="1" t="s">
        <v>84</v>
      </c>
    </row>
    <row r="3" spans="1:13" ht="12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3"/>
      <c r="M3" s="3"/>
    </row>
    <row r="4" spans="1:13" ht="12.75" customHeight="1" thickTop="1">
      <c r="A4" s="5"/>
      <c r="B4" s="6"/>
      <c r="C4" s="6"/>
      <c r="D4" s="7" t="s">
        <v>0</v>
      </c>
      <c r="E4" s="7"/>
      <c r="F4" s="7"/>
      <c r="G4" s="7"/>
      <c r="H4" s="7"/>
      <c r="I4" s="7"/>
      <c r="J4" s="8"/>
      <c r="K4" s="7" t="s">
        <v>1</v>
      </c>
      <c r="L4" s="7"/>
      <c r="M4" s="7"/>
    </row>
    <row r="5" spans="1:13" ht="12.75" customHeight="1">
      <c r="B5" s="9"/>
      <c r="C5" s="9"/>
      <c r="D5" s="10" t="s">
        <v>2</v>
      </c>
      <c r="E5" s="10"/>
      <c r="F5" s="11"/>
      <c r="G5" s="11"/>
      <c r="H5" s="12"/>
      <c r="I5" s="12"/>
      <c r="J5" s="13"/>
      <c r="K5" s="10" t="s">
        <v>2</v>
      </c>
      <c r="L5" s="11"/>
      <c r="M5" s="11"/>
    </row>
    <row r="6" spans="1:13" ht="12.75" customHeight="1">
      <c r="B6" s="14" t="s">
        <v>3</v>
      </c>
      <c r="C6" s="14"/>
      <c r="D6" s="15" t="s">
        <v>4</v>
      </c>
      <c r="E6" s="15"/>
      <c r="F6" s="15" t="s">
        <v>5</v>
      </c>
      <c r="G6" s="15"/>
      <c r="H6" s="16" t="s">
        <v>6</v>
      </c>
      <c r="I6" s="16"/>
      <c r="J6" s="17" t="s">
        <v>3</v>
      </c>
      <c r="K6" s="15" t="s">
        <v>4</v>
      </c>
      <c r="L6" s="15" t="s">
        <v>5</v>
      </c>
      <c r="M6" s="15" t="s">
        <v>6</v>
      </c>
    </row>
    <row r="7" spans="1:13" ht="12.75" customHeight="1">
      <c r="B7" s="14" t="s">
        <v>7</v>
      </c>
      <c r="C7" s="14"/>
      <c r="D7" s="15" t="s">
        <v>7</v>
      </c>
      <c r="E7" s="15"/>
      <c r="F7" s="15" t="s">
        <v>8</v>
      </c>
      <c r="G7" s="15"/>
      <c r="H7" s="16" t="s">
        <v>9</v>
      </c>
      <c r="I7" s="16"/>
      <c r="J7" s="17" t="s">
        <v>7</v>
      </c>
      <c r="K7" s="15" t="s">
        <v>7</v>
      </c>
      <c r="L7" s="15" t="s">
        <v>8</v>
      </c>
      <c r="M7" s="15" t="s">
        <v>9</v>
      </c>
    </row>
    <row r="8" spans="1:13" ht="12.75" customHeight="1">
      <c r="A8" s="3" t="s">
        <v>10</v>
      </c>
      <c r="B8" s="14" t="s">
        <v>11</v>
      </c>
      <c r="C8" s="14"/>
      <c r="D8" s="16" t="s">
        <v>12</v>
      </c>
      <c r="E8" s="16"/>
      <c r="F8" s="16" t="s">
        <v>13</v>
      </c>
      <c r="G8" s="16"/>
      <c r="H8" s="16" t="s">
        <v>14</v>
      </c>
      <c r="I8" s="16"/>
      <c r="J8" s="18" t="s">
        <v>11</v>
      </c>
      <c r="K8" s="16" t="s">
        <v>12</v>
      </c>
      <c r="L8" s="16" t="s">
        <v>13</v>
      </c>
      <c r="M8" s="16" t="s">
        <v>14</v>
      </c>
    </row>
    <row r="9" spans="1:13" ht="12.75" customHeight="1">
      <c r="A9" s="11"/>
      <c r="B9" s="9"/>
      <c r="C9" s="9"/>
      <c r="D9" s="11"/>
      <c r="E9" s="11"/>
      <c r="F9" s="11"/>
      <c r="G9" s="11"/>
      <c r="H9" s="12"/>
      <c r="I9" s="12"/>
      <c r="J9" s="13"/>
      <c r="K9" s="11"/>
      <c r="L9" s="11"/>
      <c r="M9" s="11"/>
    </row>
    <row r="10" spans="1:13" ht="15" customHeight="1">
      <c r="A10" s="53" t="s">
        <v>15</v>
      </c>
      <c r="B10" s="20"/>
      <c r="C10" s="20"/>
      <c r="D10" s="21"/>
      <c r="E10" s="21"/>
      <c r="F10" s="21"/>
      <c r="G10" s="21"/>
      <c r="H10" s="22"/>
      <c r="I10" s="22"/>
      <c r="J10" s="23"/>
      <c r="K10" s="21"/>
      <c r="L10" s="21"/>
      <c r="M10" s="21"/>
    </row>
    <row r="11" spans="1:13" ht="12.75" customHeight="1">
      <c r="A11" s="19"/>
      <c r="B11" s="20"/>
      <c r="C11" s="20"/>
      <c r="D11" s="21"/>
      <c r="E11" s="21"/>
      <c r="F11" s="21"/>
      <c r="G11" s="21"/>
      <c r="H11" s="22"/>
      <c r="I11" s="22"/>
      <c r="J11" s="23"/>
      <c r="K11" s="21"/>
      <c r="L11" s="21"/>
      <c r="M11" s="21"/>
    </row>
    <row r="12" spans="1:13" ht="12.75" customHeight="1">
      <c r="A12" s="24" t="str">
        <f>Pivot!A9</f>
        <v>Harris-Stowe</v>
      </c>
      <c r="B12" s="51">
        <f>Pivot!B9</f>
        <v>1399</v>
      </c>
      <c r="C12" s="25"/>
      <c r="D12" s="21">
        <f>Pivot!C9</f>
        <v>150</v>
      </c>
      <c r="E12" s="26"/>
      <c r="F12" s="26">
        <f>Pivot!D9</f>
        <v>8</v>
      </c>
      <c r="G12" s="26"/>
      <c r="H12" s="22">
        <f>Pivot!E9</f>
        <v>1557</v>
      </c>
      <c r="I12" s="22"/>
      <c r="J12" s="27">
        <f>Pivot!F9</f>
        <v>0.89852280025690434</v>
      </c>
      <c r="K12" s="69">
        <f>Pivot!G9</f>
        <v>9.6339113680154145E-2</v>
      </c>
      <c r="L12" s="69">
        <f>Pivot!H9</f>
        <v>0</v>
      </c>
      <c r="M12" s="28">
        <f t="shared" ref="M12:M24" si="0">SUM(J12:L12)</f>
        <v>0.99486191393705847</v>
      </c>
    </row>
    <row r="13" spans="1:13" ht="12.75" customHeight="1">
      <c r="A13" s="24" t="str">
        <f>Pivot!A10</f>
        <v>Lincoln</v>
      </c>
      <c r="B13" s="51">
        <f>Pivot!B10</f>
        <v>2307</v>
      </c>
      <c r="C13" s="25"/>
      <c r="D13" s="21">
        <f>Pivot!C10</f>
        <v>396</v>
      </c>
      <c r="E13" s="26"/>
      <c r="F13" s="26">
        <f>Pivot!D10</f>
        <v>68</v>
      </c>
      <c r="G13" s="26"/>
      <c r="H13" s="22">
        <f>Pivot!E10</f>
        <v>2771</v>
      </c>
      <c r="I13" s="22"/>
      <c r="J13" s="27">
        <f>Pivot!F10</f>
        <v>0.83255142547816674</v>
      </c>
      <c r="K13" s="69">
        <f>Pivot!G10</f>
        <v>0.14290869722121977</v>
      </c>
      <c r="L13" s="69">
        <f>Pivot!H10</f>
        <v>0</v>
      </c>
      <c r="M13" s="28">
        <f t="shared" si="0"/>
        <v>0.97546012269938653</v>
      </c>
    </row>
    <row r="14" spans="1:13" ht="12.75" customHeight="1">
      <c r="A14" s="24" t="str">
        <f>Pivot!A11</f>
        <v>Missouri Southern</v>
      </c>
      <c r="B14" s="51">
        <f>Pivot!B11</f>
        <v>4470</v>
      </c>
      <c r="C14" s="25"/>
      <c r="D14" s="21">
        <f>Pivot!C11</f>
        <v>598</v>
      </c>
      <c r="E14" s="26"/>
      <c r="F14" s="26">
        <f>Pivot!D11</f>
        <v>117</v>
      </c>
      <c r="G14" s="26"/>
      <c r="H14" s="22">
        <f>Pivot!E11</f>
        <v>5185</v>
      </c>
      <c r="I14" s="22"/>
      <c r="J14" s="27">
        <f>Pivot!F11</f>
        <v>0.86210221793635489</v>
      </c>
      <c r="K14" s="69">
        <f>Pivot!G11</f>
        <v>0.11533269045323047</v>
      </c>
      <c r="L14" s="69">
        <f>Pivot!H11</f>
        <v>0</v>
      </c>
      <c r="M14" s="28">
        <f t="shared" si="0"/>
        <v>0.97743490838958536</v>
      </c>
    </row>
    <row r="15" spans="1:13" ht="12.75" customHeight="1">
      <c r="A15" s="24" t="str">
        <f>Pivot!A12</f>
        <v>Missouri State</v>
      </c>
      <c r="B15" s="51">
        <f>Pivot!B12</f>
        <v>13626</v>
      </c>
      <c r="C15" s="25"/>
      <c r="D15" s="21">
        <f>Pivot!C12</f>
        <v>1058</v>
      </c>
      <c r="E15" s="26"/>
      <c r="F15" s="26">
        <f>Pivot!D12</f>
        <v>694</v>
      </c>
      <c r="G15" s="26"/>
      <c r="H15" s="22">
        <f>Pivot!E12</f>
        <v>15378</v>
      </c>
      <c r="I15" s="22"/>
      <c r="J15" s="27">
        <f>Pivot!F12</f>
        <v>0.88607101053452986</v>
      </c>
      <c r="K15" s="69">
        <f>Pivot!G12</f>
        <v>6.879958382104305E-2</v>
      </c>
      <c r="L15" s="69">
        <f>Pivot!H12</f>
        <v>0</v>
      </c>
      <c r="M15" s="28">
        <f>SUM(J15:L15)</f>
        <v>0.95487059435557287</v>
      </c>
    </row>
    <row r="16" spans="1:13" ht="12.75" customHeight="1">
      <c r="A16" s="24" t="str">
        <f>Pivot!A13</f>
        <v>Missouri Univ. of Sci. &amp; Tech.</v>
      </c>
      <c r="B16" s="51">
        <f>Pivot!B13</f>
        <v>4472</v>
      </c>
      <c r="C16" s="20"/>
      <c r="D16" s="21">
        <f>Pivot!C13</f>
        <v>883</v>
      </c>
      <c r="E16" s="26"/>
      <c r="F16" s="26">
        <f>Pivot!D13</f>
        <v>252</v>
      </c>
      <c r="G16" s="26"/>
      <c r="H16" s="22">
        <f>Pivot!E13</f>
        <v>5607</v>
      </c>
      <c r="I16" s="22"/>
      <c r="J16" s="27">
        <f>Pivot!F13</f>
        <v>0.79757446049580882</v>
      </c>
      <c r="K16" s="69">
        <f>Pivot!G13</f>
        <v>0.15748171927947208</v>
      </c>
      <c r="L16" s="69">
        <f>Pivot!H13</f>
        <v>0</v>
      </c>
      <c r="M16" s="28">
        <f>SUM(J16:L16)</f>
        <v>0.9550561797752809</v>
      </c>
    </row>
    <row r="17" spans="1:13" ht="12.75" customHeight="1">
      <c r="A17" s="24" t="str">
        <f>Pivot!A14</f>
        <v>Missouri Western</v>
      </c>
      <c r="B17" s="51">
        <f>Pivot!B14</f>
        <v>5185</v>
      </c>
      <c r="C17" s="25"/>
      <c r="D17" s="21">
        <f>Pivot!C14</f>
        <v>344</v>
      </c>
      <c r="E17" s="26"/>
      <c r="F17" s="26">
        <f>Pivot!D14</f>
        <v>30</v>
      </c>
      <c r="G17" s="26"/>
      <c r="H17" s="22">
        <f>Pivot!E14</f>
        <v>5559</v>
      </c>
      <c r="I17" s="22"/>
      <c r="J17" s="27">
        <f>Pivot!F14</f>
        <v>0.93272171253822633</v>
      </c>
      <c r="K17" s="69">
        <f>Pivot!G14</f>
        <v>6.1881633387299871E-2</v>
      </c>
      <c r="L17" s="69">
        <f>Pivot!H14</f>
        <v>0</v>
      </c>
      <c r="M17" s="28">
        <f t="shared" si="0"/>
        <v>0.99460334592552624</v>
      </c>
    </row>
    <row r="18" spans="1:13" ht="12.75" customHeight="1">
      <c r="A18" s="24" t="str">
        <f>Pivot!A15</f>
        <v>Northwest</v>
      </c>
      <c r="B18" s="51">
        <f>Pivot!B15</f>
        <v>4265</v>
      </c>
      <c r="C18" s="25"/>
      <c r="D18" s="21">
        <f>Pivot!C15</f>
        <v>1525</v>
      </c>
      <c r="E18" s="26"/>
      <c r="F18" s="26">
        <f>Pivot!D15</f>
        <v>132</v>
      </c>
      <c r="G18" s="26"/>
      <c r="H18" s="22">
        <f>Pivot!E15</f>
        <v>5922</v>
      </c>
      <c r="I18" s="22"/>
      <c r="J18" s="27">
        <f>Pivot!F15</f>
        <v>0.72019587977034782</v>
      </c>
      <c r="K18" s="69">
        <f>Pivot!G15</f>
        <v>0.2575143532590341</v>
      </c>
      <c r="L18" s="69">
        <f>Pivot!H15</f>
        <v>0</v>
      </c>
      <c r="M18" s="28">
        <f t="shared" si="0"/>
        <v>0.97771023302938187</v>
      </c>
    </row>
    <row r="19" spans="1:13" ht="12.75" customHeight="1">
      <c r="A19" s="24" t="str">
        <f>Pivot!A16</f>
        <v>Southeast</v>
      </c>
      <c r="B19" s="51">
        <f>Pivot!B16</f>
        <v>7882</v>
      </c>
      <c r="C19" s="25"/>
      <c r="D19" s="21">
        <f>Pivot!C16</f>
        <v>1076</v>
      </c>
      <c r="E19" s="26"/>
      <c r="F19" s="26">
        <f>Pivot!D16</f>
        <v>581</v>
      </c>
      <c r="G19" s="26"/>
      <c r="H19" s="22">
        <f>Pivot!E16</f>
        <v>9539</v>
      </c>
      <c r="I19" s="22"/>
      <c r="J19" s="27">
        <f>Pivot!F16</f>
        <v>0.82629206415766854</v>
      </c>
      <c r="K19" s="69">
        <f>Pivot!G16</f>
        <v>0.11280008386623336</v>
      </c>
      <c r="L19" s="69">
        <f>Pivot!H16</f>
        <v>0</v>
      </c>
      <c r="M19" s="28">
        <f t="shared" si="0"/>
        <v>0.93909214802390184</v>
      </c>
    </row>
    <row r="20" spans="1:13" ht="12.75" customHeight="1">
      <c r="A20" s="24" t="str">
        <f>Pivot!A17</f>
        <v>Truman</v>
      </c>
      <c r="B20" s="51">
        <f>Pivot!B17</f>
        <v>4391</v>
      </c>
      <c r="C20" s="25"/>
      <c r="D20" s="21">
        <f>Pivot!C17</f>
        <v>890</v>
      </c>
      <c r="E20" s="26"/>
      <c r="F20" s="26">
        <f>Pivot!D17</f>
        <v>327</v>
      </c>
      <c r="G20" s="26"/>
      <c r="H20" s="22">
        <f>Pivot!E17</f>
        <v>5608</v>
      </c>
      <c r="I20" s="22"/>
      <c r="J20" s="27">
        <f>Pivot!F17</f>
        <v>0.78298858773181168</v>
      </c>
      <c r="K20" s="69">
        <f>Pivot!G17</f>
        <v>0.1587018544935806</v>
      </c>
      <c r="L20" s="69">
        <f>Pivot!H17</f>
        <v>0</v>
      </c>
      <c r="M20" s="28">
        <f t="shared" si="0"/>
        <v>0.94169044222539222</v>
      </c>
    </row>
    <row r="21" spans="1:13" ht="12.75" customHeight="1">
      <c r="A21" s="24" t="str">
        <f>Pivot!A18</f>
        <v>UCM</v>
      </c>
      <c r="B21" s="51">
        <f>Pivot!B18</f>
        <v>8007</v>
      </c>
      <c r="C21" s="25"/>
      <c r="D21" s="21">
        <f>Pivot!C18</f>
        <v>627</v>
      </c>
      <c r="E21" s="26"/>
      <c r="F21" s="26">
        <f>Pivot!D18</f>
        <v>350</v>
      </c>
      <c r="G21" s="26"/>
      <c r="H21" s="22">
        <f>Pivot!E18</f>
        <v>8984</v>
      </c>
      <c r="I21" s="22"/>
      <c r="J21" s="27">
        <f>Pivot!F18</f>
        <v>0.89125111308993765</v>
      </c>
      <c r="K21" s="69">
        <f>Pivot!G18</f>
        <v>6.9790739091718609E-2</v>
      </c>
      <c r="L21" s="69">
        <f>Pivot!H18</f>
        <v>0</v>
      </c>
      <c r="M21" s="28">
        <f>SUM(J21:L21)</f>
        <v>0.96104185218165628</v>
      </c>
    </row>
    <row r="22" spans="1:13" ht="12.75" customHeight="1">
      <c r="A22" s="24" t="str">
        <f>Pivot!A19</f>
        <v>UMC</v>
      </c>
      <c r="B22" s="51">
        <f>Pivot!B19</f>
        <v>20359</v>
      </c>
      <c r="C22" s="29"/>
      <c r="D22" s="21">
        <f>Pivot!C19</f>
        <v>4734</v>
      </c>
      <c r="E22" s="26"/>
      <c r="F22" s="26">
        <f>Pivot!D19</f>
        <v>638</v>
      </c>
      <c r="G22" s="26"/>
      <c r="H22" s="22">
        <f>Pivot!E19</f>
        <v>25731</v>
      </c>
      <c r="I22" s="22"/>
      <c r="J22" s="27">
        <f>Pivot!F19</f>
        <v>0.79122459290350167</v>
      </c>
      <c r="K22" s="69">
        <f>Pivot!G19</f>
        <v>0.18398041273172439</v>
      </c>
      <c r="L22" s="69">
        <f>Pivot!H19</f>
        <v>0</v>
      </c>
      <c r="M22" s="28">
        <f t="shared" si="0"/>
        <v>0.97520500563522605</v>
      </c>
    </row>
    <row r="23" spans="1:13" ht="12.75" customHeight="1">
      <c r="A23" s="24" t="str">
        <f>Pivot!A20</f>
        <v>UMKC</v>
      </c>
      <c r="B23" s="51">
        <f>Pivot!B20</f>
        <v>6048</v>
      </c>
      <c r="C23" s="29"/>
      <c r="D23" s="21">
        <f>Pivot!C20</f>
        <v>2032</v>
      </c>
      <c r="E23" s="30"/>
      <c r="F23" s="26">
        <f>Pivot!D20</f>
        <v>298</v>
      </c>
      <c r="G23" s="30"/>
      <c r="H23" s="22">
        <f>Pivot!E20</f>
        <v>8378</v>
      </c>
      <c r="I23" s="31"/>
      <c r="J23" s="27">
        <f>Pivot!F20</f>
        <v>0.72189066603007879</v>
      </c>
      <c r="K23" s="69">
        <f>Pivot!G20</f>
        <v>0.24253998567677251</v>
      </c>
      <c r="L23" s="69">
        <f>Pivot!H20</f>
        <v>0</v>
      </c>
      <c r="M23" s="28">
        <f t="shared" si="0"/>
        <v>0.96443065170685127</v>
      </c>
    </row>
    <row r="24" spans="1:13" ht="12.75" customHeight="1">
      <c r="A24" s="24" t="str">
        <f>Pivot!A21</f>
        <v>UMSL</v>
      </c>
      <c r="B24" s="51">
        <f>Pivot!B21</f>
        <v>8040</v>
      </c>
      <c r="C24" s="29"/>
      <c r="D24" s="21">
        <f>Pivot!C21</f>
        <v>503</v>
      </c>
      <c r="E24" s="30"/>
      <c r="F24" s="26">
        <f>Pivot!D21</f>
        <v>338</v>
      </c>
      <c r="G24" s="30"/>
      <c r="H24" s="22">
        <f>Pivot!E21</f>
        <v>8881</v>
      </c>
      <c r="I24" s="31"/>
      <c r="J24" s="27">
        <f>Pivot!F21</f>
        <v>0.9053034568179259</v>
      </c>
      <c r="K24" s="69">
        <f>Pivot!G21</f>
        <v>5.6637766017340392E-2</v>
      </c>
      <c r="L24" s="69">
        <f>Pivot!H21</f>
        <v>0</v>
      </c>
      <c r="M24" s="28">
        <f t="shared" si="0"/>
        <v>0.96194122283526629</v>
      </c>
    </row>
    <row r="25" spans="1:13" ht="12.75" customHeight="1">
      <c r="A25" s="75" t="s">
        <v>19</v>
      </c>
      <c r="B25" s="78">
        <f>Pivot!B8</f>
        <v>90451</v>
      </c>
      <c r="D25" s="79">
        <f>Pivot!C8</f>
        <v>14816</v>
      </c>
      <c r="E25" s="79"/>
      <c r="F25" s="79">
        <f>Pivot!D8</f>
        <v>3833</v>
      </c>
      <c r="G25" s="79"/>
      <c r="H25" s="79">
        <f>Pivot!E8</f>
        <v>109100</v>
      </c>
      <c r="J25" s="71">
        <f>Pivot!F8</f>
        <v>0.82906507791017414</v>
      </c>
      <c r="K25" s="70">
        <f>Pivot!G8</f>
        <v>0.13580201649862511</v>
      </c>
      <c r="L25" s="70">
        <f>Pivot!H8</f>
        <v>0</v>
      </c>
      <c r="M25" s="28">
        <f>SUM(J25:L25)</f>
        <v>0.96486709440879925</v>
      </c>
    </row>
    <row r="26" spans="1:13" ht="12.75" customHeight="1">
      <c r="B26" s="20"/>
      <c r="C26" s="20"/>
      <c r="D26" s="21"/>
      <c r="E26" s="21"/>
      <c r="F26" s="21"/>
      <c r="G26" s="21"/>
      <c r="H26" s="22"/>
      <c r="I26" s="22"/>
      <c r="J26" s="27"/>
      <c r="K26" s="28"/>
      <c r="L26" s="28"/>
      <c r="M26" s="28"/>
    </row>
    <row r="27" spans="1:13" ht="15" customHeight="1">
      <c r="A27" s="53" t="s">
        <v>20</v>
      </c>
      <c r="B27" s="32"/>
      <c r="C27" s="32"/>
      <c r="F27" s="21"/>
      <c r="G27" s="21"/>
      <c r="H27" s="22"/>
      <c r="I27" s="22"/>
      <c r="J27" s="27"/>
      <c r="K27" s="28"/>
      <c r="L27" s="28"/>
      <c r="M27" s="28"/>
    </row>
    <row r="28" spans="1:13" ht="12.75" customHeight="1">
      <c r="A28" s="24"/>
      <c r="B28" s="20"/>
      <c r="C28" s="20"/>
      <c r="D28" s="21"/>
      <c r="E28" s="21"/>
      <c r="F28" s="21"/>
      <c r="G28" s="21"/>
      <c r="H28" s="22"/>
      <c r="I28" s="22"/>
      <c r="J28" s="27"/>
      <c r="K28" s="28"/>
      <c r="L28" s="28"/>
      <c r="M28" s="28"/>
    </row>
    <row r="29" spans="1:13" ht="12.75" customHeight="1">
      <c r="A29" s="24" t="str">
        <f>Pivot!A24</f>
        <v>Crowder</v>
      </c>
      <c r="B29" s="20">
        <f>Pivot!B24</f>
        <v>4279</v>
      </c>
      <c r="C29" s="20"/>
      <c r="D29" s="21">
        <f>Pivot!C24</f>
        <v>142</v>
      </c>
      <c r="E29" s="21"/>
      <c r="F29" s="21">
        <f>Pivot!D24</f>
        <v>2</v>
      </c>
      <c r="G29" s="21"/>
      <c r="H29" s="22">
        <f>Pivot!E24</f>
        <v>4423</v>
      </c>
      <c r="I29" s="22"/>
      <c r="J29" s="27">
        <f>Pivot!F24</f>
        <v>0.96744291205064437</v>
      </c>
      <c r="K29" s="28">
        <f>Pivot!G24</f>
        <v>3.2104906172281254E-2</v>
      </c>
      <c r="L29" s="28">
        <f>Pivot!H24</f>
        <v>0</v>
      </c>
      <c r="M29" s="28">
        <f t="shared" ref="M29:M47" si="1">SUM(J29:L29)</f>
        <v>0.9995478182229256</v>
      </c>
    </row>
    <row r="30" spans="1:13" ht="12.75" customHeight="1">
      <c r="A30" s="24" t="str">
        <f>Pivot!A25</f>
        <v xml:space="preserve">East Central </v>
      </c>
      <c r="B30" s="20">
        <f>Pivot!B25</f>
        <v>3559</v>
      </c>
      <c r="C30" s="20"/>
      <c r="D30" s="21">
        <f>Pivot!C25</f>
        <v>4</v>
      </c>
      <c r="E30" s="21"/>
      <c r="F30" s="21">
        <f>Pivot!D25</f>
        <v>0</v>
      </c>
      <c r="G30" s="21"/>
      <c r="H30" s="22">
        <f>Pivot!E25</f>
        <v>3563</v>
      </c>
      <c r="I30" s="22"/>
      <c r="J30" s="27">
        <f>Pivot!F25</f>
        <v>0.99887735054729165</v>
      </c>
      <c r="K30" s="28">
        <f>Pivot!G25</f>
        <v>1.1226494527083919E-3</v>
      </c>
      <c r="L30" s="28">
        <f>Pivot!H25</f>
        <v>0</v>
      </c>
      <c r="M30" s="28">
        <f t="shared" si="1"/>
        <v>1</v>
      </c>
    </row>
    <row r="31" spans="1:13" ht="12.75" customHeight="1">
      <c r="A31" s="24" t="str">
        <f>Pivot!A26</f>
        <v xml:space="preserve">Jefferson </v>
      </c>
      <c r="B31" s="20">
        <f>Pivot!B26</f>
        <v>5459</v>
      </c>
      <c r="C31" s="20"/>
      <c r="D31" s="21">
        <f>Pivot!C26</f>
        <v>30</v>
      </c>
      <c r="E31" s="21"/>
      <c r="F31" s="21">
        <f>Pivot!D26</f>
        <v>19</v>
      </c>
      <c r="G31" s="21"/>
      <c r="H31" s="22">
        <f>Pivot!E26</f>
        <v>5508</v>
      </c>
      <c r="I31" s="22"/>
      <c r="J31" s="27">
        <f>Pivot!F26</f>
        <v>0.99110384894698622</v>
      </c>
      <c r="K31" s="28">
        <f>Pivot!G26</f>
        <v>5.4466230936819175E-3</v>
      </c>
      <c r="L31" s="28">
        <f>Pivot!H26</f>
        <v>0</v>
      </c>
      <c r="M31" s="28">
        <f t="shared" si="1"/>
        <v>0.99655047204066816</v>
      </c>
    </row>
    <row r="32" spans="1:13" ht="12.75" customHeight="1">
      <c r="A32" s="24" t="str">
        <f>Pivot!A27</f>
        <v>Linn State</v>
      </c>
      <c r="B32" s="20">
        <f>Pivot!B27</f>
        <v>1126</v>
      </c>
      <c r="C32" s="20"/>
      <c r="D32" s="21">
        <f>Pivot!C27</f>
        <v>0</v>
      </c>
      <c r="E32" s="21"/>
      <c r="F32" s="21">
        <f>Pivot!D27</f>
        <v>0</v>
      </c>
      <c r="G32" s="21"/>
      <c r="H32" s="22">
        <f>Pivot!E27</f>
        <v>1126</v>
      </c>
      <c r="I32" s="22"/>
      <c r="J32" s="27">
        <f>Pivot!F27</f>
        <v>1</v>
      </c>
      <c r="K32" s="28">
        <f>Pivot!G27</f>
        <v>0</v>
      </c>
      <c r="L32" s="28">
        <f>Pivot!H27</f>
        <v>0</v>
      </c>
      <c r="M32" s="28">
        <f t="shared" ref="M32:M42" si="2">SUM(J32:L32)</f>
        <v>1</v>
      </c>
    </row>
    <row r="33" spans="1:13" ht="12.75" customHeight="1">
      <c r="A33" s="24" t="str">
        <f>Pivot!A28</f>
        <v>Metro CC - Blue River</v>
      </c>
      <c r="B33" s="20">
        <f>Pivot!B28</f>
        <v>843</v>
      </c>
      <c r="C33" s="20"/>
      <c r="D33" s="21">
        <f>Pivot!C28</f>
        <v>0</v>
      </c>
      <c r="E33" s="21"/>
      <c r="F33" s="21">
        <f>Pivot!D28</f>
        <v>0</v>
      </c>
      <c r="G33" s="21"/>
      <c r="H33" s="22">
        <f>Pivot!E28</f>
        <v>843</v>
      </c>
      <c r="I33" s="22"/>
      <c r="J33" s="27">
        <f>Pivot!F28</f>
        <v>1</v>
      </c>
      <c r="K33" s="28">
        <f>Pivot!G28</f>
        <v>0</v>
      </c>
      <c r="L33" s="28">
        <f>Pivot!H28</f>
        <v>0</v>
      </c>
      <c r="M33" s="28">
        <f t="shared" si="2"/>
        <v>1</v>
      </c>
    </row>
    <row r="34" spans="1:13" ht="12.75" customHeight="1">
      <c r="A34" s="24" t="str">
        <f>Pivot!A29</f>
        <v>Metro CC - Maple Woods</v>
      </c>
      <c r="B34" s="20">
        <f>Pivot!B29</f>
        <v>4754</v>
      </c>
      <c r="C34" s="20"/>
      <c r="D34" s="21">
        <f>Pivot!C29</f>
        <v>0</v>
      </c>
      <c r="E34" s="21"/>
      <c r="F34" s="21">
        <f>Pivot!D29</f>
        <v>0</v>
      </c>
      <c r="G34" s="21"/>
      <c r="H34" s="22">
        <f>Pivot!E29</f>
        <v>4754</v>
      </c>
      <c r="I34" s="22"/>
      <c r="J34" s="27">
        <f>Pivot!F29</f>
        <v>1</v>
      </c>
      <c r="K34" s="28">
        <f>Pivot!G29</f>
        <v>0</v>
      </c>
      <c r="L34" s="28">
        <f>Pivot!H29</f>
        <v>0</v>
      </c>
      <c r="M34" s="28">
        <f t="shared" si="2"/>
        <v>1</v>
      </c>
    </row>
    <row r="35" spans="1:13" ht="12.75" customHeight="1">
      <c r="A35" s="24" t="str">
        <f>Pivot!A30</f>
        <v>Metro CC - Penn Valley</v>
      </c>
      <c r="B35" s="20">
        <f>Pivot!B30</f>
        <v>5289</v>
      </c>
      <c r="C35" s="20"/>
      <c r="D35" s="21">
        <f>Pivot!C30</f>
        <v>0</v>
      </c>
      <c r="E35" s="21"/>
      <c r="F35" s="21">
        <f>Pivot!D30</f>
        <v>0</v>
      </c>
      <c r="G35" s="21"/>
      <c r="H35" s="22">
        <f>Pivot!E30</f>
        <v>5289</v>
      </c>
      <c r="I35" s="22"/>
      <c r="J35" s="27">
        <f>Pivot!F30</f>
        <v>1</v>
      </c>
      <c r="K35" s="28">
        <f>Pivot!G30</f>
        <v>0</v>
      </c>
      <c r="L35" s="28">
        <f>Pivot!H30</f>
        <v>0</v>
      </c>
      <c r="M35" s="28">
        <f t="shared" si="2"/>
        <v>1</v>
      </c>
    </row>
    <row r="36" spans="1:13" ht="12.75" customHeight="1">
      <c r="A36" s="24" t="str">
        <f>Pivot!A31</f>
        <v>Metro CC -Bus. and Tech.</v>
      </c>
      <c r="B36" s="20">
        <f>Pivot!B31</f>
        <v>3233</v>
      </c>
      <c r="C36" s="20"/>
      <c r="D36" s="21">
        <f>Pivot!C31</f>
        <v>0</v>
      </c>
      <c r="E36" s="21"/>
      <c r="F36" s="21">
        <f>Pivot!D31</f>
        <v>0</v>
      </c>
      <c r="G36" s="21"/>
      <c r="H36" s="22">
        <f>Pivot!E31</f>
        <v>3233</v>
      </c>
      <c r="I36" s="22"/>
      <c r="J36" s="27">
        <f>Pivot!F31</f>
        <v>1</v>
      </c>
      <c r="K36" s="28">
        <f>Pivot!G31</f>
        <v>0</v>
      </c>
      <c r="L36" s="28">
        <f>Pivot!H31</f>
        <v>0</v>
      </c>
      <c r="M36" s="28">
        <f t="shared" si="2"/>
        <v>1</v>
      </c>
    </row>
    <row r="37" spans="1:13" ht="12.75" customHeight="1">
      <c r="A37" s="24" t="str">
        <f>Pivot!A32</f>
        <v>Metro CC -Longview</v>
      </c>
      <c r="B37" s="20">
        <f>Pivot!B32</f>
        <v>5874</v>
      </c>
      <c r="C37" s="20"/>
      <c r="D37" s="21">
        <f>Pivot!C32</f>
        <v>0</v>
      </c>
      <c r="E37" s="21"/>
      <c r="F37" s="21">
        <f>Pivot!D32</f>
        <v>0</v>
      </c>
      <c r="G37" s="21"/>
      <c r="H37" s="22">
        <f>Pivot!E32</f>
        <v>5874</v>
      </c>
      <c r="I37" s="22"/>
      <c r="J37" s="27">
        <f>Pivot!F32</f>
        <v>1</v>
      </c>
      <c r="K37" s="28">
        <f>Pivot!G32</f>
        <v>0</v>
      </c>
      <c r="L37" s="28">
        <f>Pivot!H32</f>
        <v>0</v>
      </c>
      <c r="M37" s="28">
        <f t="shared" si="2"/>
        <v>1</v>
      </c>
    </row>
    <row r="38" spans="1:13" ht="12.75" customHeight="1">
      <c r="A38" s="24" t="str">
        <f>Pivot!A33</f>
        <v>Mineral Area CC</v>
      </c>
      <c r="B38" s="20">
        <f>Pivot!B33</f>
        <v>3497</v>
      </c>
      <c r="C38" s="20"/>
      <c r="D38" s="21">
        <f>Pivot!C33</f>
        <v>25</v>
      </c>
      <c r="E38" s="21"/>
      <c r="F38" s="21">
        <f>Pivot!D33</f>
        <v>9</v>
      </c>
      <c r="G38" s="21"/>
      <c r="H38" s="22">
        <f>Pivot!E33</f>
        <v>3531</v>
      </c>
      <c r="I38" s="22"/>
      <c r="J38" s="27">
        <f>Pivot!F33</f>
        <v>0.9903709997167941</v>
      </c>
      <c r="K38" s="28">
        <f>Pivot!G33</f>
        <v>7.0801472670631548E-3</v>
      </c>
      <c r="L38" s="28">
        <f>Pivot!H33</f>
        <v>0</v>
      </c>
      <c r="M38" s="28">
        <f t="shared" si="2"/>
        <v>0.99745114698385728</v>
      </c>
    </row>
    <row r="39" spans="1:13" ht="12.75" customHeight="1">
      <c r="A39" s="24" t="str">
        <f>Pivot!A34</f>
        <v>Moberly Area CC</v>
      </c>
      <c r="B39" s="20">
        <f>Pivot!B34</f>
        <v>4981</v>
      </c>
      <c r="C39" s="20"/>
      <c r="D39" s="21">
        <f>Pivot!C34</f>
        <v>0</v>
      </c>
      <c r="E39" s="21"/>
      <c r="F39" s="21">
        <f>Pivot!D34</f>
        <v>131</v>
      </c>
      <c r="G39" s="21"/>
      <c r="H39" s="22">
        <f>Pivot!E34</f>
        <v>5112</v>
      </c>
      <c r="I39" s="22"/>
      <c r="J39" s="27">
        <f>Pivot!F34</f>
        <v>0.97437402190923317</v>
      </c>
      <c r="K39" s="28">
        <f>Pivot!G34</f>
        <v>0</v>
      </c>
      <c r="L39" s="28">
        <f>Pivot!H34</f>
        <v>0</v>
      </c>
      <c r="M39" s="28">
        <f t="shared" si="2"/>
        <v>0.97437402190923317</v>
      </c>
    </row>
    <row r="40" spans="1:13" ht="12.75" customHeight="1">
      <c r="A40" s="24" t="str">
        <f>Pivot!A35</f>
        <v>MSU - West Plains</v>
      </c>
      <c r="B40" s="20">
        <f>Pivot!B35</f>
        <v>1719</v>
      </c>
      <c r="C40" s="20"/>
      <c r="D40" s="21">
        <f>Pivot!C35</f>
        <v>0</v>
      </c>
      <c r="E40" s="21"/>
      <c r="F40" s="21">
        <f>Pivot!D35</f>
        <v>157</v>
      </c>
      <c r="G40" s="21"/>
      <c r="H40" s="22">
        <f>Pivot!E35</f>
        <v>1876</v>
      </c>
      <c r="I40" s="22"/>
      <c r="J40" s="27">
        <f>Pivot!F35</f>
        <v>0.91631130063965882</v>
      </c>
      <c r="K40" s="28">
        <f>Pivot!G35</f>
        <v>0</v>
      </c>
      <c r="L40" s="28">
        <f>Pivot!H35</f>
        <v>0</v>
      </c>
      <c r="M40" s="28">
        <f t="shared" si="2"/>
        <v>0.91631130063965882</v>
      </c>
    </row>
    <row r="41" spans="1:13" ht="12.75" customHeight="1">
      <c r="A41" s="24" t="str">
        <f>Pivot!A36</f>
        <v>North Central</v>
      </c>
      <c r="B41" s="20">
        <f>Pivot!B36</f>
        <v>1368</v>
      </c>
      <c r="C41" s="20"/>
      <c r="D41" s="21">
        <f>Pivot!C36</f>
        <v>0</v>
      </c>
      <c r="E41" s="21"/>
      <c r="F41" s="21">
        <f>Pivot!D36</f>
        <v>19</v>
      </c>
      <c r="G41" s="21"/>
      <c r="H41" s="22">
        <f>Pivot!E36</f>
        <v>1387</v>
      </c>
      <c r="I41" s="22"/>
      <c r="J41" s="27">
        <f>Pivot!F36</f>
        <v>0.98630136986301364</v>
      </c>
      <c r="K41" s="28">
        <f>Pivot!G36</f>
        <v>0</v>
      </c>
      <c r="L41" s="28">
        <f>Pivot!H36</f>
        <v>0</v>
      </c>
      <c r="M41" s="28">
        <f t="shared" si="2"/>
        <v>0.98630136986301364</v>
      </c>
    </row>
    <row r="42" spans="1:13" ht="12.75" customHeight="1">
      <c r="A42" s="24" t="str">
        <f>Pivot!A37</f>
        <v>Ozarks Tech.</v>
      </c>
      <c r="B42" s="20">
        <f>Pivot!B37</f>
        <v>14442</v>
      </c>
      <c r="C42" s="20"/>
      <c r="D42" s="21">
        <f>Pivot!C37</f>
        <v>0</v>
      </c>
      <c r="E42" s="21"/>
      <c r="F42" s="21">
        <f>Pivot!D37</f>
        <v>0</v>
      </c>
      <c r="G42" s="21"/>
      <c r="H42" s="22">
        <f>Pivot!E37</f>
        <v>14442</v>
      </c>
      <c r="I42" s="22"/>
      <c r="J42" s="27">
        <f>Pivot!F37</f>
        <v>1</v>
      </c>
      <c r="K42" s="28">
        <f>Pivot!G37</f>
        <v>0</v>
      </c>
      <c r="L42" s="28">
        <f>Pivot!H37</f>
        <v>0</v>
      </c>
      <c r="M42" s="28">
        <f t="shared" si="2"/>
        <v>1</v>
      </c>
    </row>
    <row r="43" spans="1:13" ht="12.75" customHeight="1">
      <c r="A43" s="24" t="str">
        <f>Pivot!A38</f>
        <v>St. Charles CC</v>
      </c>
      <c r="B43" s="20">
        <f>Pivot!B38</f>
        <v>7990</v>
      </c>
      <c r="C43" s="20"/>
      <c r="D43" s="21">
        <f>Pivot!C38</f>
        <v>3</v>
      </c>
      <c r="E43" s="21"/>
      <c r="F43" s="21">
        <f>Pivot!D38</f>
        <v>88</v>
      </c>
      <c r="G43" s="21"/>
      <c r="H43" s="22">
        <f>Pivot!E38</f>
        <v>8081</v>
      </c>
      <c r="I43" s="22"/>
      <c r="J43" s="27">
        <f>Pivot!F38</f>
        <v>0.98873901744833559</v>
      </c>
      <c r="K43" s="28">
        <f>Pivot!G38</f>
        <v>3.7124118302190321E-4</v>
      </c>
      <c r="L43" s="28">
        <f>Pivot!H38</f>
        <v>0</v>
      </c>
      <c r="M43" s="28">
        <f t="shared" ref="M43:M46" si="3">SUM(J43:L43)</f>
        <v>0.98911025863135749</v>
      </c>
    </row>
    <row r="44" spans="1:13" ht="12.75" customHeight="1">
      <c r="A44" s="24" t="str">
        <f>Pivot!A39</f>
        <v>St. Louis CC</v>
      </c>
      <c r="B44" s="20">
        <f>Pivot!B39</f>
        <v>29102</v>
      </c>
      <c r="C44" s="20"/>
      <c r="D44" s="21">
        <f>Pivot!C39</f>
        <v>394</v>
      </c>
      <c r="E44" s="21"/>
      <c r="F44" s="21">
        <f>Pivot!D39</f>
        <v>0</v>
      </c>
      <c r="G44" s="21"/>
      <c r="H44" s="22">
        <f>Pivot!E39</f>
        <v>29496</v>
      </c>
      <c r="I44" s="22"/>
      <c r="J44" s="27">
        <f>Pivot!F39</f>
        <v>0.98664225657716298</v>
      </c>
      <c r="K44" s="28">
        <f>Pivot!G39</f>
        <v>1.3357743422836995E-2</v>
      </c>
      <c r="L44" s="28">
        <f>Pivot!H39</f>
        <v>0</v>
      </c>
      <c r="M44" s="28">
        <f t="shared" si="3"/>
        <v>1</v>
      </c>
    </row>
    <row r="45" spans="1:13" ht="12.75" customHeight="1">
      <c r="A45" s="24" t="str">
        <f>Pivot!A40</f>
        <v>State Fair CC</v>
      </c>
      <c r="B45" s="20">
        <f>Pivot!B40</f>
        <v>4574</v>
      </c>
      <c r="C45" s="20"/>
      <c r="D45" s="21">
        <f>Pivot!C40</f>
        <v>43</v>
      </c>
      <c r="E45" s="21"/>
      <c r="F45" s="21">
        <f>Pivot!D40</f>
        <v>0</v>
      </c>
      <c r="G45" s="21"/>
      <c r="H45" s="22">
        <f>Pivot!E40</f>
        <v>4617</v>
      </c>
      <c r="I45" s="22"/>
      <c r="J45" s="27">
        <f>Pivot!F40</f>
        <v>0.99068659302577433</v>
      </c>
      <c r="K45" s="28">
        <f>Pivot!G40</f>
        <v>9.3134069742256877E-3</v>
      </c>
      <c r="L45" s="28">
        <f>Pivot!H40</f>
        <v>0</v>
      </c>
      <c r="M45" s="28">
        <f t="shared" si="3"/>
        <v>1</v>
      </c>
    </row>
    <row r="46" spans="1:13" ht="12.75" customHeight="1">
      <c r="A46" s="24" t="str">
        <f>Pivot!A41</f>
        <v>Three Rivers CC</v>
      </c>
      <c r="B46" s="20">
        <f>Pivot!B41</f>
        <v>3746</v>
      </c>
      <c r="C46" s="20"/>
      <c r="D46" s="21">
        <f>Pivot!C41</f>
        <v>71</v>
      </c>
      <c r="E46" s="21"/>
      <c r="F46" s="21">
        <f>Pivot!D41</f>
        <v>5</v>
      </c>
      <c r="G46" s="21"/>
      <c r="H46" s="22">
        <f>Pivot!E41</f>
        <v>3822</v>
      </c>
      <c r="I46" s="22"/>
      <c r="J46" s="27">
        <f>Pivot!F41</f>
        <v>0.98011512297226588</v>
      </c>
      <c r="K46" s="28">
        <f>Pivot!G41</f>
        <v>1.8576661433804292E-2</v>
      </c>
      <c r="L46" s="28">
        <f>Pivot!H41</f>
        <v>0</v>
      </c>
      <c r="M46" s="28">
        <f t="shared" si="3"/>
        <v>0.9986917844060702</v>
      </c>
    </row>
    <row r="47" spans="1:13" ht="12.75" customHeight="1">
      <c r="A47" s="33" t="s">
        <v>19</v>
      </c>
      <c r="B47" s="20">
        <f>Pivot!B23</f>
        <v>105835</v>
      </c>
      <c r="C47" s="20"/>
      <c r="D47" s="34">
        <f>Pivot!C23</f>
        <v>712</v>
      </c>
      <c r="E47" s="34"/>
      <c r="F47" s="34">
        <f>Pivot!D23</f>
        <v>430</v>
      </c>
      <c r="G47" s="34"/>
      <c r="H47" s="22">
        <f>Pivot!E23</f>
        <v>106977</v>
      </c>
      <c r="I47" s="22"/>
      <c r="J47" s="27">
        <f>Pivot!F23</f>
        <v>0.98932480813632839</v>
      </c>
      <c r="K47" s="28">
        <f>Pivot!G23</f>
        <v>6.6556362582611212E-3</v>
      </c>
      <c r="L47" s="28">
        <f>Pivot!H23</f>
        <v>0</v>
      </c>
      <c r="M47" s="28">
        <f t="shared" si="1"/>
        <v>0.99598044439458955</v>
      </c>
    </row>
    <row r="48" spans="1:13" ht="12.75" customHeight="1">
      <c r="B48" s="35"/>
      <c r="C48" s="35"/>
      <c r="D48" s="21"/>
      <c r="E48" s="21"/>
      <c r="F48" s="21"/>
      <c r="G48" s="21"/>
      <c r="H48" s="21"/>
      <c r="I48" s="21"/>
      <c r="J48" s="27"/>
      <c r="K48" s="28"/>
      <c r="L48" s="28"/>
      <c r="M48" s="28"/>
    </row>
    <row r="49" spans="1:13" ht="12.75" customHeight="1" thickBot="1">
      <c r="A49" s="36" t="s">
        <v>21</v>
      </c>
      <c r="B49" s="72">
        <f>Pivot!B6</f>
        <v>196286</v>
      </c>
      <c r="C49" s="73"/>
      <c r="D49" s="74">
        <f>Pivot!C6</f>
        <v>15528</v>
      </c>
      <c r="E49" s="74"/>
      <c r="F49" s="74">
        <f>Pivot!D6</f>
        <v>4263</v>
      </c>
      <c r="G49" s="74"/>
      <c r="H49" s="74">
        <f>Pivot!E6</f>
        <v>216077</v>
      </c>
      <c r="I49" s="74"/>
      <c r="J49" s="37">
        <f>Pivot!F6</f>
        <v>0.9084076509762723</v>
      </c>
      <c r="K49" s="38">
        <f>Pivot!G6</f>
        <v>7.1863270963591686E-2</v>
      </c>
      <c r="L49" s="38">
        <f>Pivot!H6</f>
        <v>0</v>
      </c>
      <c r="M49" s="38">
        <f>SUM(J49:L49)</f>
        <v>0.98027092193986398</v>
      </c>
    </row>
    <row r="50" spans="1:13" ht="12.75" customHeight="1" thickTop="1">
      <c r="A50" s="1" t="s">
        <v>22</v>
      </c>
      <c r="B50" s="21"/>
      <c r="C50" s="21"/>
      <c r="D50" s="21"/>
      <c r="E50" s="21"/>
      <c r="F50" s="21"/>
      <c r="G50" s="21"/>
      <c r="H50" s="21"/>
      <c r="I50" s="21"/>
      <c r="J50" s="28"/>
      <c r="K50" s="28"/>
      <c r="L50" s="28"/>
      <c r="M50" s="28"/>
    </row>
    <row r="51" spans="1:13" ht="12.75" customHeight="1">
      <c r="A51" s="24" t="s">
        <v>31</v>
      </c>
      <c r="B51" s="21"/>
      <c r="C51" s="21"/>
      <c r="D51" s="21"/>
      <c r="E51" s="21"/>
      <c r="F51" s="21"/>
      <c r="G51" s="21"/>
      <c r="H51" s="21"/>
      <c r="I51" s="21"/>
      <c r="J51" s="28"/>
      <c r="K51" s="28"/>
      <c r="L51" s="28"/>
      <c r="M51" s="28"/>
    </row>
    <row r="52" spans="1:13" ht="12.75" customHeight="1">
      <c r="A52" s="1" t="s">
        <v>32</v>
      </c>
      <c r="B52" s="21"/>
      <c r="C52" s="21"/>
      <c r="D52" s="21"/>
      <c r="E52" s="21"/>
      <c r="F52" s="21"/>
      <c r="G52" s="21"/>
      <c r="H52" s="21"/>
      <c r="I52" s="21"/>
      <c r="J52" s="28"/>
      <c r="K52" s="28"/>
      <c r="L52" s="28"/>
      <c r="M52" s="28"/>
    </row>
    <row r="53" spans="1:13" ht="12.75" customHeight="1">
      <c r="A53" s="1"/>
      <c r="B53" s="21"/>
      <c r="C53" s="21"/>
      <c r="D53" s="21"/>
      <c r="E53" s="21"/>
      <c r="F53" s="21"/>
      <c r="G53" s="21"/>
      <c r="H53" s="21"/>
      <c r="I53" s="21"/>
      <c r="J53" s="28"/>
      <c r="K53" s="28"/>
      <c r="L53" s="28"/>
      <c r="M53" s="28"/>
    </row>
    <row r="54" spans="1:13" ht="12.75" customHeight="1">
      <c r="A54" s="1" t="s">
        <v>30</v>
      </c>
    </row>
    <row r="55" spans="1:13">
      <c r="A55" s="39" t="s">
        <v>34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13" ht="12.75" customHeight="1" thickBot="1">
      <c r="A56" s="3" t="s">
        <v>115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 customHeight="1" thickTop="1">
      <c r="A57" s="5"/>
      <c r="B57" s="6"/>
      <c r="C57" s="6"/>
      <c r="D57" s="7" t="s">
        <v>0</v>
      </c>
      <c r="E57" s="7"/>
      <c r="F57" s="7"/>
      <c r="G57" s="7"/>
      <c r="H57" s="7"/>
      <c r="I57" s="7"/>
      <c r="J57" s="41" t="s">
        <v>24</v>
      </c>
      <c r="K57" s="42"/>
      <c r="L57" s="43"/>
      <c r="M57" s="43"/>
    </row>
    <row r="58" spans="1:13" ht="12.75" customHeight="1">
      <c r="B58" s="9"/>
      <c r="C58" s="9"/>
      <c r="D58" s="11"/>
      <c r="E58" s="11"/>
      <c r="F58" s="11"/>
      <c r="G58" s="11"/>
      <c r="H58" s="12"/>
      <c r="I58" s="12"/>
      <c r="J58" s="13"/>
      <c r="K58" s="11"/>
      <c r="L58" s="11"/>
      <c r="M58" s="11"/>
    </row>
    <row r="59" spans="1:13" ht="12.75" customHeight="1">
      <c r="B59" s="32"/>
      <c r="C59" s="32"/>
      <c r="D59" s="15" t="s">
        <v>2</v>
      </c>
      <c r="E59" s="15"/>
      <c r="H59" s="3"/>
      <c r="I59" s="3"/>
      <c r="J59" s="44"/>
      <c r="K59" s="15" t="s">
        <v>2</v>
      </c>
    </row>
    <row r="60" spans="1:13" ht="12.75" customHeight="1">
      <c r="B60" s="14" t="s">
        <v>3</v>
      </c>
      <c r="C60" s="14"/>
      <c r="D60" s="15" t="s">
        <v>4</v>
      </c>
      <c r="E60" s="15"/>
      <c r="F60" s="15" t="s">
        <v>5</v>
      </c>
      <c r="G60" s="15"/>
      <c r="H60" s="16" t="s">
        <v>6</v>
      </c>
      <c r="I60" s="16"/>
      <c r="J60" s="17" t="s">
        <v>3</v>
      </c>
      <c r="K60" s="15" t="s">
        <v>4</v>
      </c>
      <c r="L60" s="15" t="s">
        <v>5</v>
      </c>
      <c r="M60" s="15" t="s">
        <v>6</v>
      </c>
    </row>
    <row r="61" spans="1:13" ht="12.75" customHeight="1">
      <c r="B61" s="14" t="s">
        <v>7</v>
      </c>
      <c r="C61" s="14"/>
      <c r="D61" s="15" t="s">
        <v>7</v>
      </c>
      <c r="E61" s="15"/>
      <c r="F61" s="15" t="s">
        <v>8</v>
      </c>
      <c r="G61" s="15"/>
      <c r="H61" s="16" t="s">
        <v>9</v>
      </c>
      <c r="I61" s="16"/>
      <c r="J61" s="17" t="s">
        <v>7</v>
      </c>
      <c r="K61" s="15" t="s">
        <v>7</v>
      </c>
      <c r="L61" s="15" t="s">
        <v>8</v>
      </c>
      <c r="M61" s="15" t="s">
        <v>9</v>
      </c>
    </row>
    <row r="62" spans="1:13" ht="12.75" customHeight="1">
      <c r="A62" s="3" t="s">
        <v>10</v>
      </c>
      <c r="B62" s="14" t="s">
        <v>11</v>
      </c>
      <c r="C62" s="14"/>
      <c r="D62" s="16" t="s">
        <v>12</v>
      </c>
      <c r="E62" s="16"/>
      <c r="F62" s="16" t="s">
        <v>13</v>
      </c>
      <c r="G62" s="16"/>
      <c r="H62" s="16" t="s">
        <v>14</v>
      </c>
      <c r="I62" s="16"/>
      <c r="J62" s="18" t="s">
        <v>11</v>
      </c>
      <c r="K62" s="16" t="s">
        <v>12</v>
      </c>
      <c r="L62" s="16" t="s">
        <v>13</v>
      </c>
      <c r="M62" s="16" t="s">
        <v>14</v>
      </c>
    </row>
    <row r="63" spans="1:13" ht="12.75" customHeight="1">
      <c r="A63" s="11"/>
      <c r="B63" s="9"/>
      <c r="C63" s="9"/>
      <c r="D63" s="11"/>
      <c r="E63" s="11"/>
      <c r="F63" s="11"/>
      <c r="G63" s="11"/>
      <c r="H63" s="12"/>
      <c r="I63" s="12"/>
      <c r="J63" s="13"/>
      <c r="K63" s="11"/>
      <c r="L63" s="11"/>
      <c r="M63" s="11"/>
    </row>
    <row r="64" spans="1:13" ht="15" customHeight="1">
      <c r="A64" s="53" t="s">
        <v>25</v>
      </c>
      <c r="B64" s="32"/>
      <c r="C64" s="32"/>
      <c r="F64" s="21"/>
      <c r="G64" s="21"/>
      <c r="H64" s="3"/>
      <c r="I64" s="3"/>
      <c r="J64" s="27"/>
      <c r="K64" s="28"/>
      <c r="L64" s="28"/>
      <c r="M64" s="28"/>
    </row>
    <row r="65" spans="1:13" ht="12.75" customHeight="1">
      <c r="A65" s="1"/>
      <c r="B65" s="32"/>
      <c r="C65" s="32"/>
      <c r="F65" s="21"/>
      <c r="G65" s="21"/>
      <c r="H65" s="3"/>
      <c r="I65" s="3"/>
      <c r="J65" s="27"/>
      <c r="K65" s="28"/>
      <c r="L65" s="28"/>
      <c r="M65" s="28"/>
    </row>
    <row r="66" spans="1:13" ht="12.75" customHeight="1">
      <c r="A66" s="24" t="str">
        <f>'78_Pivot'!A9</f>
        <v>Avila University</v>
      </c>
      <c r="B66" s="57">
        <f>'78_Pivot'!B9</f>
        <v>758</v>
      </c>
      <c r="C66" s="56"/>
      <c r="D66" s="54">
        <f>'78_Pivot'!C9</f>
        <v>362</v>
      </c>
      <c r="E66" s="21"/>
      <c r="F66" s="62">
        <f>'78_Pivot'!D9</f>
        <v>99</v>
      </c>
      <c r="G66" s="63"/>
      <c r="H66" s="64">
        <f>'78_Pivot'!E9</f>
        <v>1219</v>
      </c>
      <c r="I66" s="22"/>
      <c r="J66" s="27">
        <f>'78_Pivot'!F9</f>
        <v>0.62182116488925354</v>
      </c>
      <c r="K66" s="28">
        <f>'78_Pivot'!G9</f>
        <v>0.2969647251845775</v>
      </c>
      <c r="L66" s="28">
        <f>'78_Pivot'!H9</f>
        <v>8.1214109926168995E-2</v>
      </c>
      <c r="M66" s="28">
        <f t="shared" ref="M66:M90" si="4">SUM(J66:L66)</f>
        <v>1</v>
      </c>
    </row>
    <row r="67" spans="1:13" ht="12.75" customHeight="1">
      <c r="A67" s="24" t="str">
        <f>'78_Pivot'!A10</f>
        <v>Central Methodist University-CGES</v>
      </c>
      <c r="B67" s="57">
        <f>'78_Pivot'!B10</f>
        <v>1563</v>
      </c>
      <c r="C67" s="56"/>
      <c r="D67" s="54">
        <f>'78_Pivot'!C10</f>
        <v>66</v>
      </c>
      <c r="E67" s="21"/>
      <c r="F67" s="62">
        <f>'78_Pivot'!D10</f>
        <v>0</v>
      </c>
      <c r="G67" s="63"/>
      <c r="H67" s="64">
        <f>'78_Pivot'!E10</f>
        <v>1629</v>
      </c>
      <c r="I67" s="22"/>
      <c r="J67" s="27">
        <f>'78_Pivot'!F10</f>
        <v>0.95948434622467771</v>
      </c>
      <c r="K67" s="28">
        <f>'78_Pivot'!G10</f>
        <v>4.0515653775322284E-2</v>
      </c>
      <c r="L67" s="28">
        <f>'78_Pivot'!H10</f>
        <v>0</v>
      </c>
      <c r="M67" s="28">
        <f t="shared" si="4"/>
        <v>1</v>
      </c>
    </row>
    <row r="68" spans="1:13" ht="12.75" customHeight="1">
      <c r="A68" s="24" t="str">
        <f>'78_Pivot'!A11</f>
        <v>Central Methodist University-CLAS</v>
      </c>
      <c r="B68" s="57">
        <f>'78_Pivot'!B11</f>
        <v>1013</v>
      </c>
      <c r="C68" s="55"/>
      <c r="D68" s="54">
        <f>'78_Pivot'!C11</f>
        <v>124</v>
      </c>
      <c r="E68" s="45"/>
      <c r="F68" s="62">
        <f>'78_Pivot'!D11</f>
        <v>35</v>
      </c>
      <c r="G68" s="60"/>
      <c r="H68" s="64">
        <f>'78_Pivot'!E11</f>
        <v>1172</v>
      </c>
      <c r="I68" s="22"/>
      <c r="J68" s="27">
        <f>'78_Pivot'!F11</f>
        <v>0.86433447098976113</v>
      </c>
      <c r="K68" s="28">
        <f>'78_Pivot'!G11</f>
        <v>0.10580204778156997</v>
      </c>
      <c r="L68" s="28">
        <f>'78_Pivot'!H11</f>
        <v>2.9863481228668942E-2</v>
      </c>
      <c r="M68" s="28">
        <f t="shared" si="4"/>
        <v>1</v>
      </c>
    </row>
    <row r="69" spans="1:13" ht="12.75" customHeight="1">
      <c r="A69" s="24" t="str">
        <f>'78_Pivot'!A12</f>
        <v>College of the Ozarks</v>
      </c>
      <c r="B69" s="57">
        <f>'78_Pivot'!B12</f>
        <v>1053</v>
      </c>
      <c r="C69" s="56"/>
      <c r="D69" s="54">
        <f>'78_Pivot'!C12</f>
        <v>315</v>
      </c>
      <c r="E69" s="21"/>
      <c r="F69" s="62">
        <f>'78_Pivot'!D12</f>
        <v>20</v>
      </c>
      <c r="G69" s="63"/>
      <c r="H69" s="64">
        <f>'78_Pivot'!E12</f>
        <v>1388</v>
      </c>
      <c r="I69" s="22"/>
      <c r="J69" s="27">
        <f>'78_Pivot'!F12</f>
        <v>0.75864553314121042</v>
      </c>
      <c r="K69" s="28">
        <f>'78_Pivot'!G12</f>
        <v>0.22694524495677235</v>
      </c>
      <c r="L69" s="28">
        <f>'78_Pivot'!H12</f>
        <v>1.4409221902017291E-2</v>
      </c>
      <c r="M69" s="28">
        <f t="shared" si="4"/>
        <v>1</v>
      </c>
    </row>
    <row r="70" spans="1:13" ht="12.75" customHeight="1">
      <c r="A70" s="24" t="str">
        <f>'78_Pivot'!A13</f>
        <v>Columbia College</v>
      </c>
      <c r="B70" s="57">
        <f>'78_Pivot'!B13</f>
        <v>7627</v>
      </c>
      <c r="C70" s="56"/>
      <c r="D70" s="54">
        <f>'78_Pivot'!C13</f>
        <v>9254</v>
      </c>
      <c r="E70" s="21"/>
      <c r="F70" s="62">
        <f>'78_Pivot'!D13</f>
        <v>212</v>
      </c>
      <c r="G70" s="63"/>
      <c r="H70" s="64">
        <f>'78_Pivot'!E13</f>
        <v>17093</v>
      </c>
      <c r="I70" s="22"/>
      <c r="J70" s="27">
        <f>'78_Pivot'!F13</f>
        <v>0.44620604925993096</v>
      </c>
      <c r="K70" s="28">
        <f>'78_Pivot'!G13</f>
        <v>0.54139121277716029</v>
      </c>
      <c r="L70" s="28">
        <f>'78_Pivot'!H13</f>
        <v>1.2402737962908793E-2</v>
      </c>
      <c r="M70" s="28">
        <f t="shared" si="4"/>
        <v>1</v>
      </c>
    </row>
    <row r="71" spans="1:13" ht="12.75" customHeight="1">
      <c r="A71" s="24" t="str">
        <f>'78_Pivot'!A14</f>
        <v>Cottey College</v>
      </c>
      <c r="B71" s="57">
        <f>'78_Pivot'!B14</f>
        <v>46</v>
      </c>
      <c r="C71" s="56"/>
      <c r="D71" s="54">
        <f>'78_Pivot'!C14</f>
        <v>230</v>
      </c>
      <c r="E71" s="21"/>
      <c r="F71" s="62">
        <f>'78_Pivot'!D14</f>
        <v>43</v>
      </c>
      <c r="G71" s="63"/>
      <c r="H71" s="64">
        <f>'78_Pivot'!E14</f>
        <v>319</v>
      </c>
      <c r="I71" s="22"/>
      <c r="J71" s="27">
        <f>'78_Pivot'!F14</f>
        <v>0.14420062695924765</v>
      </c>
      <c r="K71" s="28">
        <f>'78_Pivot'!G14</f>
        <v>0.72100313479623823</v>
      </c>
      <c r="L71" s="28">
        <f>'78_Pivot'!H14</f>
        <v>0.13479623824451412</v>
      </c>
      <c r="M71" s="28">
        <f t="shared" si="4"/>
        <v>1</v>
      </c>
    </row>
    <row r="72" spans="1:13" ht="12.75" customHeight="1">
      <c r="A72" s="24" t="str">
        <f>'78_Pivot'!A15</f>
        <v>Culver-Stockton College</v>
      </c>
      <c r="B72" s="57">
        <f>'78_Pivot'!B15</f>
        <v>389</v>
      </c>
      <c r="C72" s="56"/>
      <c r="D72" s="54">
        <f>'78_Pivot'!C15</f>
        <v>346</v>
      </c>
      <c r="E72" s="21"/>
      <c r="F72" s="62">
        <f>'78_Pivot'!D15</f>
        <v>17</v>
      </c>
      <c r="G72" s="63"/>
      <c r="H72" s="64">
        <f>'78_Pivot'!E15</f>
        <v>752</v>
      </c>
      <c r="I72" s="22"/>
      <c r="J72" s="27">
        <f>'78_Pivot'!F15</f>
        <v>0.51728723404255317</v>
      </c>
      <c r="K72" s="28">
        <f>'78_Pivot'!G15</f>
        <v>0.46010638297872342</v>
      </c>
      <c r="L72" s="28">
        <f>'78_Pivot'!H15</f>
        <v>2.2606382978723406E-2</v>
      </c>
      <c r="M72" s="28">
        <f t="shared" si="4"/>
        <v>1</v>
      </c>
    </row>
    <row r="73" spans="1:13" ht="12.75" customHeight="1">
      <c r="A73" s="24" t="str">
        <f>'78_Pivot'!A16</f>
        <v>Evangel University</v>
      </c>
      <c r="B73" s="57">
        <f>'78_Pivot'!B16</f>
        <v>877</v>
      </c>
      <c r="C73" s="55"/>
      <c r="D73" s="54">
        <f>'78_Pivot'!C16</f>
        <v>1000</v>
      </c>
      <c r="E73" s="52"/>
      <c r="F73" s="62">
        <f>'78_Pivot'!D16</f>
        <v>20</v>
      </c>
      <c r="G73" s="61"/>
      <c r="H73" s="64">
        <f>'78_Pivot'!E16</f>
        <v>1897</v>
      </c>
      <c r="I73" s="22"/>
      <c r="J73" s="27">
        <f>'78_Pivot'!F16</f>
        <v>0.46230890880337377</v>
      </c>
      <c r="K73" s="28">
        <f>'78_Pivot'!G16</f>
        <v>0.5271481286241434</v>
      </c>
      <c r="L73" s="28">
        <f>'78_Pivot'!H16</f>
        <v>1.0542962572482868E-2</v>
      </c>
      <c r="M73" s="28">
        <f t="shared" si="4"/>
        <v>1</v>
      </c>
    </row>
    <row r="74" spans="1:13" ht="12.75" customHeight="1">
      <c r="A74" s="24" t="str">
        <f>'78_Pivot'!A17</f>
        <v>Fontbonne University</v>
      </c>
      <c r="B74" s="57">
        <f>'78_Pivot'!B17</f>
        <v>1232</v>
      </c>
      <c r="C74" s="56"/>
      <c r="D74" s="54">
        <f>'78_Pivot'!C17</f>
        <v>170</v>
      </c>
      <c r="E74" s="21"/>
      <c r="F74" s="62">
        <f>'78_Pivot'!D17</f>
        <v>98</v>
      </c>
      <c r="G74" s="63"/>
      <c r="H74" s="64">
        <f>'78_Pivot'!E17</f>
        <v>1500</v>
      </c>
      <c r="I74" s="22"/>
      <c r="J74" s="27">
        <f>'78_Pivot'!F17</f>
        <v>0.82133333333333336</v>
      </c>
      <c r="K74" s="28">
        <f>'78_Pivot'!G17</f>
        <v>0.11333333333333333</v>
      </c>
      <c r="L74" s="28">
        <f>'78_Pivot'!H17</f>
        <v>6.5333333333333327E-2</v>
      </c>
      <c r="M74" s="28">
        <f t="shared" si="4"/>
        <v>1</v>
      </c>
    </row>
    <row r="75" spans="1:13" ht="12.75" customHeight="1">
      <c r="A75" s="24" t="str">
        <f>'78_Pivot'!A18</f>
        <v>Hannibal-Lagrange College</v>
      </c>
      <c r="B75" s="57">
        <f>'78_Pivot'!B18</f>
        <v>771</v>
      </c>
      <c r="C75" s="56"/>
      <c r="D75" s="54">
        <f>'78_Pivot'!C18</f>
        <v>243</v>
      </c>
      <c r="E75" s="21"/>
      <c r="F75" s="62">
        <f>'78_Pivot'!D18</f>
        <v>97</v>
      </c>
      <c r="G75" s="63"/>
      <c r="H75" s="64">
        <f>'78_Pivot'!E18</f>
        <v>1111</v>
      </c>
      <c r="I75" s="22"/>
      <c r="J75" s="27">
        <f>'78_Pivot'!F18</f>
        <v>0.69396939693969395</v>
      </c>
      <c r="K75" s="28">
        <f>'78_Pivot'!G18</f>
        <v>0.21872187218721872</v>
      </c>
      <c r="L75" s="28">
        <f>'78_Pivot'!H18</f>
        <v>8.7308730873087312E-2</v>
      </c>
      <c r="M75" s="28">
        <f t="shared" si="4"/>
        <v>1</v>
      </c>
    </row>
    <row r="76" spans="1:13" ht="12.75" customHeight="1">
      <c r="A76" s="24" t="str">
        <f>'78_Pivot'!A19</f>
        <v>Lindenwood University</v>
      </c>
      <c r="B76" s="57">
        <f>'78_Pivot'!B19</f>
        <v>4855</v>
      </c>
      <c r="C76" s="56"/>
      <c r="D76" s="54">
        <f>'78_Pivot'!C19</f>
        <v>1779</v>
      </c>
      <c r="E76" s="21"/>
      <c r="F76" s="62">
        <f>'78_Pivot'!D19</f>
        <v>744</v>
      </c>
      <c r="G76" s="63"/>
      <c r="H76" s="64">
        <f>'78_Pivot'!E19</f>
        <v>7378</v>
      </c>
      <c r="I76" s="22"/>
      <c r="J76" s="27">
        <f>'78_Pivot'!F19</f>
        <v>0.65803740851179182</v>
      </c>
      <c r="K76" s="28">
        <f>'78_Pivot'!G19</f>
        <v>0.24112225535375439</v>
      </c>
      <c r="L76" s="28">
        <f>'78_Pivot'!H19</f>
        <v>0.10084033613445378</v>
      </c>
      <c r="M76" s="28">
        <f t="shared" si="4"/>
        <v>1</v>
      </c>
    </row>
    <row r="77" spans="1:13" ht="12.75" customHeight="1">
      <c r="A77" s="24" t="str">
        <f>'78_Pivot'!A20</f>
        <v>Maryville University of Saint Louis</v>
      </c>
      <c r="B77" s="57">
        <f>'78_Pivot'!B20</f>
        <v>2427</v>
      </c>
      <c r="C77" s="56"/>
      <c r="D77" s="54">
        <f>'78_Pivot'!C20</f>
        <v>446</v>
      </c>
      <c r="E77" s="21"/>
      <c r="F77" s="62">
        <f>'78_Pivot'!D20</f>
        <v>75</v>
      </c>
      <c r="G77" s="63"/>
      <c r="H77" s="64">
        <f>'78_Pivot'!E20</f>
        <v>2948</v>
      </c>
      <c r="I77" s="22"/>
      <c r="J77" s="27">
        <f>'78_Pivot'!F20</f>
        <v>0.82327001356852103</v>
      </c>
      <c r="K77" s="28">
        <f>'78_Pivot'!G20</f>
        <v>0.15128900949796473</v>
      </c>
      <c r="L77" s="28">
        <f>'78_Pivot'!H20</f>
        <v>2.5440976933514246E-2</v>
      </c>
      <c r="M77" s="28">
        <f t="shared" si="4"/>
        <v>1</v>
      </c>
    </row>
    <row r="78" spans="1:13" ht="12.75" customHeight="1">
      <c r="A78" s="24" t="str">
        <f>'78_Pivot'!A21</f>
        <v>Missouri Baptist University</v>
      </c>
      <c r="B78" s="57">
        <f>'78_Pivot'!B21</f>
        <v>3495</v>
      </c>
      <c r="C78" s="56"/>
      <c r="D78" s="54">
        <f>'78_Pivot'!C21</f>
        <v>300</v>
      </c>
      <c r="E78" s="21"/>
      <c r="F78" s="62">
        <f>'78_Pivot'!D21</f>
        <v>36</v>
      </c>
      <c r="G78" s="63"/>
      <c r="H78" s="64">
        <f>'78_Pivot'!E21</f>
        <v>3831</v>
      </c>
      <c r="I78" s="22"/>
      <c r="J78" s="27">
        <f>'78_Pivot'!F21</f>
        <v>0.9122944400939702</v>
      </c>
      <c r="K78" s="28">
        <f>'78_Pivot'!G21</f>
        <v>7.8308535630383716E-2</v>
      </c>
      <c r="L78" s="28">
        <f>'78_Pivot'!H21</f>
        <v>9.3970242756460463E-3</v>
      </c>
      <c r="M78" s="28">
        <f t="shared" si="4"/>
        <v>1</v>
      </c>
    </row>
    <row r="79" spans="1:13" ht="12.75" customHeight="1">
      <c r="A79" s="24" t="str">
        <f>'78_Pivot'!A22</f>
        <v>Missouri Valley College</v>
      </c>
      <c r="B79" s="57">
        <f>'78_Pivot'!B22</f>
        <v>1226</v>
      </c>
      <c r="C79" s="56"/>
      <c r="D79" s="54">
        <f>'78_Pivot'!C22</f>
        <v>385</v>
      </c>
      <c r="E79" s="21"/>
      <c r="F79" s="62">
        <f>'78_Pivot'!D22</f>
        <v>155</v>
      </c>
      <c r="G79" s="63"/>
      <c r="H79" s="64">
        <f>'78_Pivot'!E22</f>
        <v>1766</v>
      </c>
      <c r="I79" s="22"/>
      <c r="J79" s="27">
        <f>'78_Pivot'!F22</f>
        <v>0.69422423556058888</v>
      </c>
      <c r="K79" s="28">
        <f>'78_Pivot'!G22</f>
        <v>0.21800679501698755</v>
      </c>
      <c r="L79" s="28">
        <f>'78_Pivot'!H22</f>
        <v>8.7768969422423557E-2</v>
      </c>
      <c r="M79" s="28">
        <f t="shared" si="4"/>
        <v>1</v>
      </c>
    </row>
    <row r="80" spans="1:13" ht="12.75" customHeight="1">
      <c r="A80" s="24" t="str">
        <f>'78_Pivot'!A23</f>
        <v>Park University</v>
      </c>
      <c r="B80" s="57">
        <f>'78_Pivot'!B23</f>
        <v>1941</v>
      </c>
      <c r="C80" s="56"/>
      <c r="D80" s="54">
        <f>'78_Pivot'!C23</f>
        <v>8449</v>
      </c>
      <c r="E80" s="21"/>
      <c r="F80" s="62">
        <f>'78_Pivot'!D23</f>
        <v>606</v>
      </c>
      <c r="G80" s="63"/>
      <c r="H80" s="64">
        <f>'78_Pivot'!E23</f>
        <v>10996</v>
      </c>
      <c r="I80" s="22"/>
      <c r="J80" s="27">
        <f>'78_Pivot'!F23</f>
        <v>0.17651873408512186</v>
      </c>
      <c r="K80" s="28">
        <f>'78_Pivot'!G23</f>
        <v>0.76837031647871956</v>
      </c>
      <c r="L80" s="28">
        <f>'78_Pivot'!H23</f>
        <v>5.5110949436158602E-2</v>
      </c>
      <c r="M80" s="28">
        <f t="shared" si="4"/>
        <v>1</v>
      </c>
    </row>
    <row r="81" spans="1:13" ht="12.75" customHeight="1">
      <c r="A81" s="24" t="str">
        <f>'78_Pivot'!A24</f>
        <v>Rockhurst University</v>
      </c>
      <c r="B81" s="57">
        <f>'78_Pivot'!B24</f>
        <v>1373</v>
      </c>
      <c r="C81" s="56"/>
      <c r="D81" s="54">
        <f>'78_Pivot'!C24</f>
        <v>736</v>
      </c>
      <c r="E81" s="21"/>
      <c r="F81" s="62">
        <f>'78_Pivot'!D24</f>
        <v>21</v>
      </c>
      <c r="G81" s="63"/>
      <c r="H81" s="64">
        <f>'78_Pivot'!E24</f>
        <v>2130</v>
      </c>
      <c r="I81" s="22"/>
      <c r="J81" s="27">
        <f>'78_Pivot'!F24</f>
        <v>0.64460093896713611</v>
      </c>
      <c r="K81" s="28">
        <f>'78_Pivot'!G24</f>
        <v>0.34553990610328639</v>
      </c>
      <c r="L81" s="28">
        <f>'78_Pivot'!H24</f>
        <v>9.8591549295774655E-3</v>
      </c>
      <c r="M81" s="28">
        <f t="shared" si="4"/>
        <v>1</v>
      </c>
    </row>
    <row r="82" spans="1:13" ht="12.75" customHeight="1">
      <c r="A82" s="24" t="str">
        <f>'78_Pivot'!A25</f>
        <v>Saint Louis University</v>
      </c>
      <c r="B82" s="57">
        <f>'78_Pivot'!B25</f>
        <v>6412</v>
      </c>
      <c r="C82" s="56"/>
      <c r="D82" s="54">
        <f>'78_Pivot'!C25</f>
        <v>5393</v>
      </c>
      <c r="E82" s="21"/>
      <c r="F82" s="62">
        <f>'78_Pivot'!D25</f>
        <v>726</v>
      </c>
      <c r="G82" s="63"/>
      <c r="H82" s="64">
        <f>'78_Pivot'!E25</f>
        <v>12531</v>
      </c>
      <c r="I82" s="22"/>
      <c r="J82" s="27">
        <f>'78_Pivot'!F25</f>
        <v>0.51169100630436515</v>
      </c>
      <c r="K82" s="28">
        <f>'78_Pivot'!G25</f>
        <v>0.43037267576410504</v>
      </c>
      <c r="L82" s="28">
        <f>'78_Pivot'!H25</f>
        <v>5.7936317931529799E-2</v>
      </c>
      <c r="M82" s="28">
        <f t="shared" si="4"/>
        <v>1</v>
      </c>
    </row>
    <row r="83" spans="1:13" ht="12.75" customHeight="1">
      <c r="A83" s="24" t="str">
        <f>'78_Pivot'!A26</f>
        <v>Southwest Baptist University</v>
      </c>
      <c r="B83" s="57">
        <f>'78_Pivot'!B26</f>
        <v>2444</v>
      </c>
      <c r="C83" s="56"/>
      <c r="D83" s="54">
        <f>'78_Pivot'!C26</f>
        <v>397</v>
      </c>
      <c r="E83" s="21"/>
      <c r="F83" s="62">
        <f>'78_Pivot'!D26</f>
        <v>30</v>
      </c>
      <c r="G83" s="63"/>
      <c r="H83" s="64">
        <f>'78_Pivot'!E26</f>
        <v>2871</v>
      </c>
      <c r="I83" s="22"/>
      <c r="J83" s="27">
        <f>'78_Pivot'!F26</f>
        <v>0.8512713340299547</v>
      </c>
      <c r="K83" s="28">
        <f>'78_Pivot'!G26</f>
        <v>0.13827934517589691</v>
      </c>
      <c r="L83" s="28">
        <f>'78_Pivot'!H26</f>
        <v>1.0449320794148381E-2</v>
      </c>
      <c r="M83" s="28">
        <f t="shared" si="4"/>
        <v>1</v>
      </c>
    </row>
    <row r="84" spans="1:13" ht="12.75" customHeight="1">
      <c r="A84" s="24" t="str">
        <f>'78_Pivot'!A27</f>
        <v>Stephens College</v>
      </c>
      <c r="B84" s="57">
        <f>'78_Pivot'!B27</f>
        <v>416</v>
      </c>
      <c r="C84" s="56"/>
      <c r="D84" s="54">
        <f>'78_Pivot'!C27</f>
        <v>366</v>
      </c>
      <c r="E84" s="21"/>
      <c r="F84" s="62">
        <f>'78_Pivot'!D27</f>
        <v>1</v>
      </c>
      <c r="G84" s="63"/>
      <c r="H84" s="64">
        <f>'78_Pivot'!E27</f>
        <v>783</v>
      </c>
      <c r="I84" s="22"/>
      <c r="J84" s="27">
        <f>'78_Pivot'!F27</f>
        <v>0.53128991060025543</v>
      </c>
      <c r="K84" s="28">
        <f>'78_Pivot'!G27</f>
        <v>0.46743295019157088</v>
      </c>
      <c r="L84" s="28">
        <f>'78_Pivot'!H27</f>
        <v>1.277139208173691E-3</v>
      </c>
      <c r="M84" s="28">
        <f t="shared" si="4"/>
        <v>1</v>
      </c>
    </row>
    <row r="85" spans="1:13" ht="12.75" customHeight="1">
      <c r="A85" s="24" t="str">
        <f>'78_Pivot'!A28</f>
        <v>Washington University in St Louis</v>
      </c>
      <c r="B85" s="57">
        <f>'78_Pivot'!B28</f>
        <v>1263</v>
      </c>
      <c r="C85" s="56"/>
      <c r="D85" s="54">
        <f>'78_Pivot'!C28</f>
        <v>5377</v>
      </c>
      <c r="E85" s="21"/>
      <c r="F85" s="62">
        <f>'78_Pivot'!D28</f>
        <v>599</v>
      </c>
      <c r="G85" s="63"/>
      <c r="H85" s="64">
        <f>'78_Pivot'!E28</f>
        <v>7239</v>
      </c>
      <c r="I85" s="22"/>
      <c r="J85" s="27">
        <f>'78_Pivot'!F28</f>
        <v>0.17447161210111894</v>
      </c>
      <c r="K85" s="28">
        <f>'78_Pivot'!G28</f>
        <v>0.7427821522309711</v>
      </c>
      <c r="L85" s="28">
        <f>'78_Pivot'!H28</f>
        <v>8.2746235667909937E-2</v>
      </c>
      <c r="M85" s="28">
        <f t="shared" si="4"/>
        <v>1</v>
      </c>
    </row>
    <row r="86" spans="1:13" ht="12.75" customHeight="1">
      <c r="A86" s="24" t="str">
        <f>'78_Pivot'!A29</f>
        <v>Webster University</v>
      </c>
      <c r="B86" s="57">
        <f>'78_Pivot'!B29</f>
        <v>2607</v>
      </c>
      <c r="C86" s="56"/>
      <c r="D86" s="54">
        <f>'78_Pivot'!C29</f>
        <v>929</v>
      </c>
      <c r="E86" s="21"/>
      <c r="F86" s="62">
        <f>'78_Pivot'!D29</f>
        <v>82</v>
      </c>
      <c r="G86" s="63"/>
      <c r="H86" s="64">
        <f>'78_Pivot'!E29</f>
        <v>3618</v>
      </c>
      <c r="I86" s="22"/>
      <c r="J86" s="27">
        <f>'78_Pivot'!F29</f>
        <v>0.72056384742951907</v>
      </c>
      <c r="K86" s="28">
        <f>'78_Pivot'!G29</f>
        <v>0.25677169707020453</v>
      </c>
      <c r="L86" s="28">
        <f>'78_Pivot'!H29</f>
        <v>2.2664455500276397E-2</v>
      </c>
      <c r="M86" s="28">
        <f t="shared" si="4"/>
        <v>1</v>
      </c>
    </row>
    <row r="87" spans="1:13" ht="12.75" customHeight="1">
      <c r="A87" s="24" t="str">
        <f>'78_Pivot'!A30</f>
        <v>Westminster College</v>
      </c>
      <c r="B87" s="57">
        <f>'78_Pivot'!B30</f>
        <v>688</v>
      </c>
      <c r="C87" s="56"/>
      <c r="D87" s="54">
        <f>'78_Pivot'!C30</f>
        <v>226</v>
      </c>
      <c r="E87" s="21"/>
      <c r="F87" s="62">
        <f>'78_Pivot'!D30</f>
        <v>174</v>
      </c>
      <c r="G87" s="63"/>
      <c r="H87" s="64">
        <f>'78_Pivot'!E30</f>
        <v>1088</v>
      </c>
      <c r="I87" s="22"/>
      <c r="J87" s="27">
        <f>'78_Pivot'!F30</f>
        <v>0.63235294117647056</v>
      </c>
      <c r="K87" s="28">
        <f>'78_Pivot'!G30</f>
        <v>0.20772058823529413</v>
      </c>
      <c r="L87" s="28">
        <f>'78_Pivot'!H30</f>
        <v>0.15992647058823528</v>
      </c>
      <c r="M87" s="28">
        <f t="shared" si="4"/>
        <v>1</v>
      </c>
    </row>
    <row r="88" spans="1:13" ht="12.75" customHeight="1">
      <c r="A88" s="24" t="str">
        <f>'78_Pivot'!A31</f>
        <v>William Jewell College</v>
      </c>
      <c r="B88" s="57">
        <f>'78_Pivot'!B31</f>
        <v>678</v>
      </c>
      <c r="C88" s="56"/>
      <c r="D88" s="54">
        <f>'78_Pivot'!C31</f>
        <v>352</v>
      </c>
      <c r="E88" s="21"/>
      <c r="F88" s="62">
        <f>'78_Pivot'!D31</f>
        <v>30</v>
      </c>
      <c r="G88" s="63"/>
      <c r="H88" s="64">
        <f>'78_Pivot'!E31</f>
        <v>1060</v>
      </c>
      <c r="I88" s="22"/>
      <c r="J88" s="27">
        <f>'78_Pivot'!F31</f>
        <v>0.63962264150943393</v>
      </c>
      <c r="K88" s="28">
        <f>'78_Pivot'!G31</f>
        <v>0.33207547169811319</v>
      </c>
      <c r="L88" s="28">
        <f>'78_Pivot'!H31</f>
        <v>2.8301886792452831E-2</v>
      </c>
      <c r="M88" s="28">
        <f t="shared" si="4"/>
        <v>0.99999999999999989</v>
      </c>
    </row>
    <row r="89" spans="1:13" ht="12.75" customHeight="1">
      <c r="A89" s="24" t="str">
        <f>'78_Pivot'!A32</f>
        <v>William Woods University</v>
      </c>
      <c r="B89" s="57">
        <f>'78_Pivot'!B32</f>
        <v>716</v>
      </c>
      <c r="C89" s="56"/>
      <c r="D89" s="54">
        <f>'78_Pivot'!C32</f>
        <v>293</v>
      </c>
      <c r="E89" s="21"/>
      <c r="F89" s="62">
        <f>'78_Pivot'!D32</f>
        <v>18</v>
      </c>
      <c r="G89" s="63"/>
      <c r="H89" s="64">
        <f>'78_Pivot'!E32</f>
        <v>1027</v>
      </c>
      <c r="I89" s="22"/>
      <c r="J89" s="27">
        <f>'78_Pivot'!F32</f>
        <v>0.69717624148003898</v>
      </c>
      <c r="K89" s="28">
        <f>'78_Pivot'!G32</f>
        <v>0.28529698149951316</v>
      </c>
      <c r="L89" s="28">
        <f>'78_Pivot'!H32</f>
        <v>1.7526777020447908E-2</v>
      </c>
      <c r="M89" s="28">
        <f t="shared" si="4"/>
        <v>1</v>
      </c>
    </row>
    <row r="90" spans="1:13" ht="12.75" customHeight="1">
      <c r="A90" s="24" t="s">
        <v>19</v>
      </c>
      <c r="B90" s="58">
        <f>'78_Pivot'!B8</f>
        <v>45870</v>
      </c>
      <c r="C90" s="34"/>
      <c r="D90" s="4">
        <f>'78_Pivot'!C8</f>
        <v>37538</v>
      </c>
      <c r="E90" s="22"/>
      <c r="F90" s="64">
        <f>'78_Pivot'!D8</f>
        <v>3938</v>
      </c>
      <c r="G90" s="64"/>
      <c r="H90" s="64">
        <f>'78_Pivot'!E8</f>
        <v>87346</v>
      </c>
      <c r="I90" s="22"/>
      <c r="J90" s="27">
        <f>'78_Pivot'!F8</f>
        <v>0.52515284042772425</v>
      </c>
      <c r="K90" s="28">
        <f>'78_Pivot'!G8</f>
        <v>0.42976209557392442</v>
      </c>
      <c r="L90" s="28">
        <f>'78_Pivot'!H8</f>
        <v>4.5085063998351382E-2</v>
      </c>
      <c r="M90" s="28">
        <f t="shared" si="4"/>
        <v>1</v>
      </c>
    </row>
    <row r="91" spans="1:13" ht="12.75" customHeight="1">
      <c r="B91" s="59"/>
      <c r="C91" s="34"/>
      <c r="D91" s="21"/>
      <c r="E91" s="21"/>
      <c r="F91" s="21"/>
      <c r="G91" s="21"/>
      <c r="H91" s="22"/>
      <c r="I91" s="22"/>
      <c r="J91" s="27"/>
      <c r="K91" s="28"/>
      <c r="L91" s="28"/>
      <c r="M91" s="28"/>
    </row>
    <row r="92" spans="1:13" ht="15" customHeight="1">
      <c r="A92" s="53" t="s">
        <v>26</v>
      </c>
      <c r="B92" s="20"/>
      <c r="C92" s="20"/>
      <c r="D92" s="21"/>
      <c r="E92" s="21"/>
      <c r="F92" s="21"/>
      <c r="G92" s="21"/>
      <c r="H92" s="22"/>
      <c r="I92" s="22"/>
      <c r="J92" s="27"/>
      <c r="K92" s="28"/>
      <c r="L92" s="28"/>
      <c r="M92" s="28"/>
    </row>
    <row r="93" spans="1:13" ht="12.75" customHeight="1">
      <c r="A93" s="24"/>
      <c r="B93" s="20"/>
      <c r="C93" s="20"/>
      <c r="D93" s="21"/>
      <c r="E93" s="21"/>
      <c r="F93" s="21"/>
      <c r="G93" s="21"/>
      <c r="H93" s="22"/>
      <c r="I93" s="22"/>
      <c r="J93" s="27"/>
      <c r="K93" s="28"/>
      <c r="L93" s="28"/>
      <c r="M93" s="28"/>
    </row>
    <row r="94" spans="1:13" ht="12.75" customHeight="1">
      <c r="A94" s="24" t="str">
        <f>'78_Pivot'!A35</f>
        <v>Wentworth Military Academy</v>
      </c>
      <c r="B94" s="58">
        <f>'78_Pivot'!B35</f>
        <v>777</v>
      </c>
      <c r="C94" s="20"/>
      <c r="D94" s="21">
        <f>'78_Pivot'!C35</f>
        <v>92</v>
      </c>
      <c r="E94" s="21"/>
      <c r="F94" s="21">
        <f>'78_Pivot'!D35</f>
        <v>20</v>
      </c>
      <c r="G94" s="21"/>
      <c r="H94" s="22">
        <f>'78_Pivot'!E35</f>
        <v>889</v>
      </c>
      <c r="I94" s="22"/>
      <c r="J94" s="27">
        <f>'78_Pivot'!F35</f>
        <v>0.87401574803149606</v>
      </c>
      <c r="K94" s="28">
        <f>'78_Pivot'!G35</f>
        <v>0.10348706411698538</v>
      </c>
      <c r="L94" s="28">
        <f>'78_Pivot'!H35</f>
        <v>2.2497187851518559E-2</v>
      </c>
      <c r="M94" s="28">
        <f>SUM(J94:L94)</f>
        <v>1</v>
      </c>
    </row>
    <row r="95" spans="1:13" ht="12.75" customHeight="1">
      <c r="A95" s="24" t="s">
        <v>19</v>
      </c>
      <c r="B95" s="20">
        <f>B94</f>
        <v>777</v>
      </c>
      <c r="C95" s="20"/>
      <c r="D95" s="21">
        <f>D94</f>
        <v>92</v>
      </c>
      <c r="E95" s="21"/>
      <c r="F95" s="21">
        <f t="shared" ref="F95:M95" si="5">F94</f>
        <v>20</v>
      </c>
      <c r="G95" s="21"/>
      <c r="H95" s="21">
        <f t="shared" si="5"/>
        <v>889</v>
      </c>
      <c r="I95" s="21"/>
      <c r="J95" s="27">
        <f t="shared" si="5"/>
        <v>0.87401574803149606</v>
      </c>
      <c r="K95" s="28">
        <f t="shared" si="5"/>
        <v>0.10348706411698538</v>
      </c>
      <c r="L95" s="28">
        <f t="shared" si="5"/>
        <v>2.2497187851518559E-2</v>
      </c>
      <c r="M95" s="28">
        <f t="shared" si="5"/>
        <v>1</v>
      </c>
    </row>
    <row r="96" spans="1:13" ht="12.75" customHeight="1">
      <c r="B96" s="20"/>
      <c r="C96" s="20"/>
      <c r="D96" s="21"/>
      <c r="E96" s="21"/>
      <c r="F96" s="21"/>
      <c r="G96" s="21"/>
      <c r="H96" s="22"/>
      <c r="I96" s="22"/>
      <c r="J96" s="27"/>
      <c r="K96" s="28"/>
      <c r="L96" s="28"/>
      <c r="M96" s="28"/>
    </row>
    <row r="97" spans="1:13" ht="23.25" customHeight="1">
      <c r="A97" s="46" t="s">
        <v>27</v>
      </c>
      <c r="B97" s="20">
        <f>'78_Pivot'!B6</f>
        <v>46647</v>
      </c>
      <c r="C97" s="20"/>
      <c r="D97" s="22">
        <f>'78_Pivot'!C6</f>
        <v>37630</v>
      </c>
      <c r="E97" s="22"/>
      <c r="F97" s="22">
        <f>'78_Pivot'!D6</f>
        <v>3958</v>
      </c>
      <c r="G97" s="22"/>
      <c r="H97" s="22">
        <f>'78_Pivot'!E6</f>
        <v>88235</v>
      </c>
      <c r="I97" s="22"/>
      <c r="J97" s="27">
        <f>'78_Pivot'!F6</f>
        <v>0.52866776222587408</v>
      </c>
      <c r="K97" s="69">
        <f>'78_Pivot'!G6</f>
        <v>0.42647475491584974</v>
      </c>
      <c r="L97" s="69">
        <f>'78_Pivot'!H6</f>
        <v>4.4857482858276197E-2</v>
      </c>
      <c r="M97" s="28">
        <f>SUM(J97:L97)</f>
        <v>1</v>
      </c>
    </row>
    <row r="98" spans="1:13" ht="12.75" customHeight="1">
      <c r="B98" s="20"/>
      <c r="C98" s="20"/>
      <c r="D98" s="21"/>
      <c r="E98" s="21"/>
      <c r="F98" s="21"/>
      <c r="G98" s="21"/>
      <c r="H98" s="22"/>
      <c r="I98" s="22"/>
      <c r="J98" s="27"/>
      <c r="K98" s="28"/>
      <c r="L98" s="28"/>
      <c r="M98" s="28"/>
    </row>
    <row r="99" spans="1:13" ht="12.75" customHeight="1" thickBot="1">
      <c r="A99" s="3" t="s">
        <v>28</v>
      </c>
      <c r="B99" s="20">
        <f>SUM(B97+B49)</f>
        <v>242933</v>
      </c>
      <c r="C99" s="76"/>
      <c r="D99" s="34">
        <f>SUM(D97+D49)</f>
        <v>53158</v>
      </c>
      <c r="E99" s="77"/>
      <c r="F99" s="34">
        <f>SUM(F97+F49)</f>
        <v>8221</v>
      </c>
      <c r="G99" s="77"/>
      <c r="H99" s="34">
        <f>SUM(H97+H49)</f>
        <v>304312</v>
      </c>
      <c r="I99" s="22"/>
      <c r="J99" s="47">
        <f>B99/H99</f>
        <v>0.79830240016824838</v>
      </c>
      <c r="K99" s="48">
        <f>D99/H99</f>
        <v>0.1746825626330871</v>
      </c>
      <c r="L99" s="48">
        <f>F99/H99</f>
        <v>2.7015037198664528E-2</v>
      </c>
      <c r="M99" s="48">
        <f>SUM(J99:L99)</f>
        <v>1</v>
      </c>
    </row>
    <row r="100" spans="1:13" ht="12.75" customHeight="1" thickTop="1">
      <c r="A100" s="49" t="s">
        <v>116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.75" customHeight="1">
      <c r="A101" s="24" t="s">
        <v>31</v>
      </c>
    </row>
    <row r="102" spans="1:13" ht="12.75" customHeight="1">
      <c r="A102" s="1" t="s">
        <v>23</v>
      </c>
      <c r="L102" s="81" t="s">
        <v>117</v>
      </c>
      <c r="M102" s="81"/>
    </row>
    <row r="103" spans="1:13" ht="12.75" customHeight="1">
      <c r="A103" s="50"/>
    </row>
    <row r="104" spans="1:13" ht="12.75" customHeight="1"/>
    <row r="105" spans="1:13" ht="12.75" customHeight="1"/>
    <row r="106" spans="1:13" ht="12.75" customHeight="1"/>
    <row r="107" spans="1:13" ht="12.75" customHeight="1"/>
    <row r="108" spans="1:13" ht="12.75" customHeight="1"/>
    <row r="109" spans="1:13" ht="12.75" customHeight="1"/>
    <row r="110" spans="1:13" ht="12.75" customHeight="1"/>
    <row r="111" spans="1:13" ht="12.75" customHeight="1"/>
    <row r="112" spans="1:13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</sheetData>
  <mergeCells count="1">
    <mergeCell ref="L102:M102"/>
  </mergeCells>
  <phoneticPr fontId="0" type="noConversion"/>
  <pageMargins left="0.56000000000000005" right="0.25" top="0.92" bottom="0.22" header="0.5" footer="0.2"/>
  <pageSetup scale="75" fitToHeight="2" orientation="portrait" r:id="rId1"/>
  <headerFooter alignWithMargins="0"/>
  <rowBreaks count="1" manualBreakCount="1">
    <brk id="5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G42"/>
  <sheetViews>
    <sheetView topLeftCell="A16" workbookViewId="0">
      <selection activeCell="A24" sqref="A24:A41"/>
    </sheetView>
  </sheetViews>
  <sheetFormatPr defaultRowHeight="9"/>
  <cols>
    <col min="1" max="1" width="30.796875" bestFit="1" customWidth="1"/>
    <col min="2" max="2" width="24.59765625" bestFit="1" customWidth="1"/>
    <col min="3" max="3" width="23" bestFit="1" customWidth="1"/>
    <col min="4" max="4" width="25.3984375" bestFit="1" customWidth="1"/>
    <col min="5" max="5" width="32.3984375" bestFit="1" customWidth="1"/>
    <col min="6" max="6" width="20.19921875" bestFit="1" customWidth="1"/>
    <col min="7" max="7" width="21.796875" bestFit="1" customWidth="1"/>
    <col min="8" max="8" width="18.59765625" bestFit="1" customWidth="1"/>
  </cols>
  <sheetData>
    <row r="3" spans="1:7">
      <c r="B3" s="65" t="s">
        <v>52</v>
      </c>
    </row>
    <row r="4" spans="1:7">
      <c r="A4" s="65" t="s">
        <v>49</v>
      </c>
      <c r="B4" t="s">
        <v>51</v>
      </c>
      <c r="C4" t="s">
        <v>53</v>
      </c>
      <c r="D4" t="s">
        <v>54</v>
      </c>
      <c r="E4" t="s">
        <v>55</v>
      </c>
      <c r="F4" t="s">
        <v>56</v>
      </c>
      <c r="G4" t="s">
        <v>57</v>
      </c>
    </row>
    <row r="5" spans="1:7">
      <c r="A5" s="66" t="s">
        <v>48</v>
      </c>
      <c r="B5" s="68">
        <v>196286</v>
      </c>
      <c r="C5" s="68">
        <v>15528</v>
      </c>
      <c r="D5" s="68">
        <v>4263</v>
      </c>
      <c r="E5" s="68">
        <v>216077</v>
      </c>
      <c r="F5" s="68">
        <v>0.9084076509762723</v>
      </c>
      <c r="G5" s="68">
        <v>7.1863270963591686E-2</v>
      </c>
    </row>
    <row r="6" spans="1:7">
      <c r="A6" s="67" t="s">
        <v>47</v>
      </c>
      <c r="B6" s="68">
        <v>196286</v>
      </c>
      <c r="C6" s="68">
        <v>15528</v>
      </c>
      <c r="D6" s="68">
        <v>4263</v>
      </c>
      <c r="E6" s="68">
        <v>216077</v>
      </c>
      <c r="F6" s="68">
        <v>0.9084076509762723</v>
      </c>
      <c r="G6" s="68">
        <v>7.1863270963591686E-2</v>
      </c>
    </row>
    <row r="7" spans="1:7">
      <c r="A7" s="66" t="s">
        <v>45</v>
      </c>
      <c r="B7" s="68">
        <v>180902</v>
      </c>
      <c r="C7" s="68">
        <v>29632</v>
      </c>
      <c r="D7" s="68">
        <v>7666</v>
      </c>
      <c r="E7" s="68">
        <v>218200</v>
      </c>
      <c r="F7" s="68">
        <v>11.677755065651438</v>
      </c>
      <c r="G7" s="68">
        <v>1.8605106494774484</v>
      </c>
    </row>
    <row r="8" spans="1:7">
      <c r="A8" s="67" t="s">
        <v>46</v>
      </c>
      <c r="B8" s="68">
        <v>90451</v>
      </c>
      <c r="C8" s="68">
        <v>14816</v>
      </c>
      <c r="D8" s="68">
        <v>3833</v>
      </c>
      <c r="E8" s="68">
        <v>109100</v>
      </c>
      <c r="F8" s="68">
        <v>0.82906507791017414</v>
      </c>
      <c r="G8" s="68">
        <v>0.13580201649862511</v>
      </c>
    </row>
    <row r="9" spans="1:7">
      <c r="A9" s="67" t="s">
        <v>102</v>
      </c>
      <c r="B9" s="68">
        <v>1399</v>
      </c>
      <c r="C9" s="68">
        <v>150</v>
      </c>
      <c r="D9" s="68">
        <v>8</v>
      </c>
      <c r="E9" s="68">
        <v>1557</v>
      </c>
      <c r="F9" s="68">
        <v>0.89852280025690434</v>
      </c>
      <c r="G9" s="68">
        <v>9.6339113680154145E-2</v>
      </c>
    </row>
    <row r="10" spans="1:7">
      <c r="A10" s="67" t="s">
        <v>100</v>
      </c>
      <c r="B10" s="68">
        <v>2307</v>
      </c>
      <c r="C10" s="68">
        <v>396</v>
      </c>
      <c r="D10" s="68">
        <v>68</v>
      </c>
      <c r="E10" s="68">
        <v>2771</v>
      </c>
      <c r="F10" s="68">
        <v>0.83255142547816674</v>
      </c>
      <c r="G10" s="68">
        <v>0.14290869722121977</v>
      </c>
    </row>
    <row r="11" spans="1:7">
      <c r="A11" s="67" t="s">
        <v>105</v>
      </c>
      <c r="B11" s="68">
        <v>4470</v>
      </c>
      <c r="C11" s="68">
        <v>598</v>
      </c>
      <c r="D11" s="68">
        <v>117</v>
      </c>
      <c r="E11" s="68">
        <v>5185</v>
      </c>
      <c r="F11" s="68">
        <v>0.86210221793635489</v>
      </c>
      <c r="G11" s="68">
        <v>0.11533269045323047</v>
      </c>
    </row>
    <row r="12" spans="1:7">
      <c r="A12" s="67" t="s">
        <v>104</v>
      </c>
      <c r="B12" s="68">
        <v>13626</v>
      </c>
      <c r="C12" s="68">
        <v>1058</v>
      </c>
      <c r="D12" s="68">
        <v>694</v>
      </c>
      <c r="E12" s="68">
        <v>15378</v>
      </c>
      <c r="F12" s="68">
        <v>0.88607101053452986</v>
      </c>
      <c r="G12" s="68">
        <v>6.879958382104305E-2</v>
      </c>
    </row>
    <row r="13" spans="1:7">
      <c r="A13" s="67" t="s">
        <v>103</v>
      </c>
      <c r="B13" s="68">
        <v>4472</v>
      </c>
      <c r="C13" s="68">
        <v>883</v>
      </c>
      <c r="D13" s="68">
        <v>252</v>
      </c>
      <c r="E13" s="68">
        <v>5607</v>
      </c>
      <c r="F13" s="68">
        <v>0.79757446049580882</v>
      </c>
      <c r="G13" s="68">
        <v>0.15748171927947208</v>
      </c>
    </row>
    <row r="14" spans="1:7">
      <c r="A14" s="67" t="s">
        <v>106</v>
      </c>
      <c r="B14" s="68">
        <v>5185</v>
      </c>
      <c r="C14" s="68">
        <v>344</v>
      </c>
      <c r="D14" s="68">
        <v>30</v>
      </c>
      <c r="E14" s="68">
        <v>5559</v>
      </c>
      <c r="F14" s="68">
        <v>0.93272171253822633</v>
      </c>
      <c r="G14" s="68">
        <v>6.1881633387299871E-2</v>
      </c>
    </row>
    <row r="15" spans="1:7">
      <c r="A15" s="67" t="s">
        <v>107</v>
      </c>
      <c r="B15" s="68">
        <v>4265</v>
      </c>
      <c r="C15" s="68">
        <v>1525</v>
      </c>
      <c r="D15" s="68">
        <v>132</v>
      </c>
      <c r="E15" s="68">
        <v>5922</v>
      </c>
      <c r="F15" s="68">
        <v>0.72019587977034782</v>
      </c>
      <c r="G15" s="68">
        <v>0.2575143532590341</v>
      </c>
    </row>
    <row r="16" spans="1:7">
      <c r="A16" s="67" t="s">
        <v>108</v>
      </c>
      <c r="B16" s="68">
        <v>7882</v>
      </c>
      <c r="C16" s="68">
        <v>1076</v>
      </c>
      <c r="D16" s="68">
        <v>581</v>
      </c>
      <c r="E16" s="68">
        <v>9539</v>
      </c>
      <c r="F16" s="68">
        <v>0.82629206415766854</v>
      </c>
      <c r="G16" s="68">
        <v>0.11280008386623336</v>
      </c>
    </row>
    <row r="17" spans="1:7">
      <c r="A17" s="67" t="s">
        <v>101</v>
      </c>
      <c r="B17" s="68">
        <v>4391</v>
      </c>
      <c r="C17" s="68">
        <v>890</v>
      </c>
      <c r="D17" s="68">
        <v>327</v>
      </c>
      <c r="E17" s="68">
        <v>5608</v>
      </c>
      <c r="F17" s="68">
        <v>0.78298858773181168</v>
      </c>
      <c r="G17" s="68">
        <v>0.1587018544935806</v>
      </c>
    </row>
    <row r="18" spans="1:7">
      <c r="A18" s="67" t="s">
        <v>33</v>
      </c>
      <c r="B18" s="68">
        <v>8007</v>
      </c>
      <c r="C18" s="68">
        <v>627</v>
      </c>
      <c r="D18" s="68">
        <v>350</v>
      </c>
      <c r="E18" s="68">
        <v>8984</v>
      </c>
      <c r="F18" s="68">
        <v>0.89125111308993765</v>
      </c>
      <c r="G18" s="68">
        <v>6.9790739091718609E-2</v>
      </c>
    </row>
    <row r="19" spans="1:7">
      <c r="A19" s="67" t="s">
        <v>16</v>
      </c>
      <c r="B19" s="68">
        <v>20359</v>
      </c>
      <c r="C19" s="68">
        <v>4734</v>
      </c>
      <c r="D19" s="68">
        <v>638</v>
      </c>
      <c r="E19" s="68">
        <v>25731</v>
      </c>
      <c r="F19" s="68">
        <v>0.79122459290350167</v>
      </c>
      <c r="G19" s="68">
        <v>0.18398041273172439</v>
      </c>
    </row>
    <row r="20" spans="1:7">
      <c r="A20" s="67" t="s">
        <v>17</v>
      </c>
      <c r="B20" s="68">
        <v>6048</v>
      </c>
      <c r="C20" s="68">
        <v>2032</v>
      </c>
      <c r="D20" s="68">
        <v>298</v>
      </c>
      <c r="E20" s="68">
        <v>8378</v>
      </c>
      <c r="F20" s="68">
        <v>0.72189066603007879</v>
      </c>
      <c r="G20" s="68">
        <v>0.24253998567677251</v>
      </c>
    </row>
    <row r="21" spans="1:7">
      <c r="A21" s="67" t="s">
        <v>18</v>
      </c>
      <c r="B21" s="68">
        <v>8040</v>
      </c>
      <c r="C21" s="68">
        <v>503</v>
      </c>
      <c r="D21" s="68">
        <v>338</v>
      </c>
      <c r="E21" s="68">
        <v>8881</v>
      </c>
      <c r="F21" s="68">
        <v>0.9053034568179259</v>
      </c>
      <c r="G21" s="68">
        <v>5.6637766017340392E-2</v>
      </c>
    </row>
    <row r="22" spans="1:7">
      <c r="A22" s="66" t="s">
        <v>44</v>
      </c>
      <c r="B22" s="68">
        <v>211670</v>
      </c>
      <c r="C22" s="68">
        <v>1424</v>
      </c>
      <c r="D22" s="68">
        <v>860</v>
      </c>
      <c r="E22" s="68">
        <v>213954</v>
      </c>
      <c r="F22" s="68">
        <v>18.760289601833488</v>
      </c>
      <c r="G22" s="68">
        <v>9.4029015257884721E-2</v>
      </c>
    </row>
    <row r="23" spans="1:7">
      <c r="A23" s="67" t="s">
        <v>46</v>
      </c>
      <c r="B23" s="68">
        <v>105835</v>
      </c>
      <c r="C23" s="68">
        <v>712</v>
      </c>
      <c r="D23" s="68">
        <v>430</v>
      </c>
      <c r="E23" s="68">
        <v>106977</v>
      </c>
      <c r="F23" s="68">
        <v>0.98932480813632839</v>
      </c>
      <c r="G23" s="68">
        <v>6.6556362582611212E-3</v>
      </c>
    </row>
    <row r="24" spans="1:7">
      <c r="A24" s="67" t="s">
        <v>87</v>
      </c>
      <c r="B24" s="68">
        <v>4279</v>
      </c>
      <c r="C24" s="68">
        <v>142</v>
      </c>
      <c r="D24" s="68">
        <v>2</v>
      </c>
      <c r="E24" s="68">
        <v>4423</v>
      </c>
      <c r="F24" s="68">
        <v>0.96744291205064437</v>
      </c>
      <c r="G24" s="68">
        <v>3.2104906172281254E-2</v>
      </c>
    </row>
    <row r="25" spans="1:7">
      <c r="A25" s="67" t="s">
        <v>86</v>
      </c>
      <c r="B25" s="68">
        <v>3559</v>
      </c>
      <c r="C25" s="68">
        <v>4</v>
      </c>
      <c r="D25" s="68">
        <v>0</v>
      </c>
      <c r="E25" s="68">
        <v>3563</v>
      </c>
      <c r="F25" s="68">
        <v>0.99887735054729165</v>
      </c>
      <c r="G25" s="68">
        <v>1.1226494527083919E-3</v>
      </c>
    </row>
    <row r="26" spans="1:7">
      <c r="A26" s="67" t="s">
        <v>88</v>
      </c>
      <c r="B26" s="68">
        <v>5459</v>
      </c>
      <c r="C26" s="68">
        <v>30</v>
      </c>
      <c r="D26" s="68">
        <v>19</v>
      </c>
      <c r="E26" s="68">
        <v>5508</v>
      </c>
      <c r="F26" s="68">
        <v>0.99110384894698622</v>
      </c>
      <c r="G26" s="68">
        <v>5.4466230936819175E-3</v>
      </c>
    </row>
    <row r="27" spans="1:7">
      <c r="A27" s="67" t="s">
        <v>89</v>
      </c>
      <c r="B27" s="68">
        <v>1126</v>
      </c>
      <c r="C27" s="68">
        <v>0</v>
      </c>
      <c r="D27" s="68">
        <v>0</v>
      </c>
      <c r="E27" s="68">
        <v>1126</v>
      </c>
      <c r="F27" s="68">
        <v>1</v>
      </c>
      <c r="G27" s="68">
        <v>0</v>
      </c>
    </row>
    <row r="28" spans="1:7">
      <c r="A28" s="67" t="s">
        <v>90</v>
      </c>
      <c r="B28" s="68">
        <v>843</v>
      </c>
      <c r="C28" s="68">
        <v>0</v>
      </c>
      <c r="D28" s="68">
        <v>0</v>
      </c>
      <c r="E28" s="68">
        <v>843</v>
      </c>
      <c r="F28" s="68">
        <v>1</v>
      </c>
      <c r="G28" s="68">
        <v>0</v>
      </c>
    </row>
    <row r="29" spans="1:7">
      <c r="A29" s="67" t="s">
        <v>113</v>
      </c>
      <c r="B29" s="68">
        <v>4754</v>
      </c>
      <c r="C29" s="68">
        <v>0</v>
      </c>
      <c r="D29" s="68">
        <v>0</v>
      </c>
      <c r="E29" s="68">
        <v>4754</v>
      </c>
      <c r="F29" s="68">
        <v>1</v>
      </c>
      <c r="G29" s="68">
        <v>0</v>
      </c>
    </row>
    <row r="30" spans="1:7">
      <c r="A30" s="67" t="s">
        <v>114</v>
      </c>
      <c r="B30" s="68">
        <v>5289</v>
      </c>
      <c r="C30" s="68">
        <v>0</v>
      </c>
      <c r="D30" s="68">
        <v>0</v>
      </c>
      <c r="E30" s="68">
        <v>5289</v>
      </c>
      <c r="F30" s="68">
        <v>1</v>
      </c>
      <c r="G30" s="68">
        <v>0</v>
      </c>
    </row>
    <row r="31" spans="1:7">
      <c r="A31" s="67" t="s">
        <v>111</v>
      </c>
      <c r="B31" s="68">
        <v>3233</v>
      </c>
      <c r="C31" s="68">
        <v>0</v>
      </c>
      <c r="D31" s="68">
        <v>0</v>
      </c>
      <c r="E31" s="68">
        <v>3233</v>
      </c>
      <c r="F31" s="68">
        <v>1</v>
      </c>
      <c r="G31" s="68">
        <v>0</v>
      </c>
    </row>
    <row r="32" spans="1:7">
      <c r="A32" s="67" t="s">
        <v>112</v>
      </c>
      <c r="B32" s="68">
        <v>5874</v>
      </c>
      <c r="C32" s="68">
        <v>0</v>
      </c>
      <c r="D32" s="68">
        <v>0</v>
      </c>
      <c r="E32" s="68">
        <v>5874</v>
      </c>
      <c r="F32" s="68">
        <v>1</v>
      </c>
      <c r="G32" s="68">
        <v>0</v>
      </c>
    </row>
    <row r="33" spans="1:7">
      <c r="A33" s="67" t="s">
        <v>91</v>
      </c>
      <c r="B33" s="68">
        <v>3497</v>
      </c>
      <c r="C33" s="68">
        <v>25</v>
      </c>
      <c r="D33" s="68">
        <v>9</v>
      </c>
      <c r="E33" s="68">
        <v>3531</v>
      </c>
      <c r="F33" s="68">
        <v>0.9903709997167941</v>
      </c>
      <c r="G33" s="68">
        <v>7.0801472670631548E-3</v>
      </c>
    </row>
    <row r="34" spans="1:7">
      <c r="A34" s="67" t="s">
        <v>93</v>
      </c>
      <c r="B34" s="68">
        <v>4981</v>
      </c>
      <c r="C34" s="68">
        <v>0</v>
      </c>
      <c r="D34" s="68">
        <v>131</v>
      </c>
      <c r="E34" s="68">
        <v>5112</v>
      </c>
      <c r="F34" s="68">
        <v>0.97437402190923317</v>
      </c>
      <c r="G34" s="68">
        <v>0</v>
      </c>
    </row>
    <row r="35" spans="1:7">
      <c r="A35" s="67" t="s">
        <v>92</v>
      </c>
      <c r="B35" s="68">
        <v>1719</v>
      </c>
      <c r="C35" s="68">
        <v>0</v>
      </c>
      <c r="D35" s="68">
        <v>157</v>
      </c>
      <c r="E35" s="68">
        <v>1876</v>
      </c>
      <c r="F35" s="68">
        <v>0.91631130063965882</v>
      </c>
      <c r="G35" s="68">
        <v>0</v>
      </c>
    </row>
    <row r="36" spans="1:7">
      <c r="A36" s="67" t="s">
        <v>94</v>
      </c>
      <c r="B36" s="68">
        <v>1368</v>
      </c>
      <c r="C36" s="68">
        <v>0</v>
      </c>
      <c r="D36" s="68">
        <v>19</v>
      </c>
      <c r="E36" s="68">
        <v>1387</v>
      </c>
      <c r="F36" s="68">
        <v>0.98630136986301364</v>
      </c>
      <c r="G36" s="68">
        <v>0</v>
      </c>
    </row>
    <row r="37" spans="1:7">
      <c r="A37" s="67" t="s">
        <v>95</v>
      </c>
      <c r="B37" s="68">
        <v>14442</v>
      </c>
      <c r="C37" s="68">
        <v>0</v>
      </c>
      <c r="D37" s="68">
        <v>0</v>
      </c>
      <c r="E37" s="68">
        <v>14442</v>
      </c>
      <c r="F37" s="68">
        <v>1</v>
      </c>
      <c r="G37" s="68">
        <v>0</v>
      </c>
    </row>
    <row r="38" spans="1:7">
      <c r="A38" s="67" t="s">
        <v>96</v>
      </c>
      <c r="B38" s="68">
        <v>7990</v>
      </c>
      <c r="C38" s="68">
        <v>3</v>
      </c>
      <c r="D38" s="68">
        <v>88</v>
      </c>
      <c r="E38" s="68">
        <v>8081</v>
      </c>
      <c r="F38" s="68">
        <v>0.98873901744833559</v>
      </c>
      <c r="G38" s="68">
        <v>3.7124118302190321E-4</v>
      </c>
    </row>
    <row r="39" spans="1:7">
      <c r="A39" s="67" t="s">
        <v>98</v>
      </c>
      <c r="B39" s="68">
        <v>29102</v>
      </c>
      <c r="C39" s="68">
        <v>394</v>
      </c>
      <c r="D39" s="68">
        <v>0</v>
      </c>
      <c r="E39" s="68">
        <v>29496</v>
      </c>
      <c r="F39" s="68">
        <v>0.98664225657716298</v>
      </c>
      <c r="G39" s="68">
        <v>1.3357743422836995E-2</v>
      </c>
    </row>
    <row r="40" spans="1:7">
      <c r="A40" s="67" t="s">
        <v>97</v>
      </c>
      <c r="B40" s="68">
        <v>4574</v>
      </c>
      <c r="C40" s="68">
        <v>43</v>
      </c>
      <c r="D40" s="68">
        <v>0</v>
      </c>
      <c r="E40" s="68">
        <v>4617</v>
      </c>
      <c r="F40" s="68">
        <v>0.99068659302577433</v>
      </c>
      <c r="G40" s="68">
        <v>9.3134069742256877E-3</v>
      </c>
    </row>
    <row r="41" spans="1:7">
      <c r="A41" s="67" t="s">
        <v>99</v>
      </c>
      <c r="B41" s="68">
        <v>3746</v>
      </c>
      <c r="C41" s="68">
        <v>71</v>
      </c>
      <c r="D41" s="68">
        <v>5</v>
      </c>
      <c r="E41" s="68">
        <v>3822</v>
      </c>
      <c r="F41" s="68">
        <v>0.98011512297226588</v>
      </c>
      <c r="G41" s="68">
        <v>1.8576661433804292E-2</v>
      </c>
    </row>
    <row r="42" spans="1:7">
      <c r="A42" s="66" t="s">
        <v>50</v>
      </c>
      <c r="B42" s="68">
        <v>588858</v>
      </c>
      <c r="C42" s="68">
        <v>46584</v>
      </c>
      <c r="D42" s="68">
        <v>12789</v>
      </c>
      <c r="E42" s="68">
        <v>648231</v>
      </c>
      <c r="F42" s="68">
        <v>31.3464523184612</v>
      </c>
      <c r="G42" s="68">
        <v>2.0264029356989242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="85" zoomScaleNormal="85" workbookViewId="0">
      <selection activeCell="B11" sqref="B11"/>
    </sheetView>
  </sheetViews>
  <sheetFormatPr defaultRowHeight="9"/>
  <sheetData>
    <row r="1" spans="1:9">
      <c r="A1" t="s">
        <v>36</v>
      </c>
      <c r="B1" t="s">
        <v>35</v>
      </c>
      <c r="C1" t="s">
        <v>38</v>
      </c>
      <c r="D1" t="s">
        <v>39</v>
      </c>
      <c r="E1" t="s">
        <v>37</v>
      </c>
      <c r="F1" t="s">
        <v>40</v>
      </c>
      <c r="G1" t="s">
        <v>41</v>
      </c>
      <c r="H1" t="s">
        <v>42</v>
      </c>
      <c r="I1" t="s">
        <v>43</v>
      </c>
    </row>
    <row r="2" spans="1:9">
      <c r="A2" t="s">
        <v>44</v>
      </c>
      <c r="B2" s="80" t="s">
        <v>87</v>
      </c>
      <c r="C2">
        <v>4279</v>
      </c>
      <c r="D2">
        <v>142</v>
      </c>
      <c r="E2">
        <v>2</v>
      </c>
      <c r="F2">
        <v>4423</v>
      </c>
      <c r="G2">
        <v>0.96744291205064437</v>
      </c>
      <c r="H2">
        <v>3.2104906172281254E-2</v>
      </c>
      <c r="I2">
        <v>4.5218177707438391E-4</v>
      </c>
    </row>
    <row r="3" spans="1:9">
      <c r="A3" t="s">
        <v>44</v>
      </c>
      <c r="B3" s="80" t="s">
        <v>86</v>
      </c>
      <c r="C3">
        <v>3559</v>
      </c>
      <c r="D3">
        <v>4</v>
      </c>
      <c r="E3">
        <v>0</v>
      </c>
      <c r="F3">
        <v>3563</v>
      </c>
      <c r="G3">
        <v>0.99887735054729165</v>
      </c>
      <c r="H3">
        <v>1.1226494527083919E-3</v>
      </c>
      <c r="I3">
        <v>0</v>
      </c>
    </row>
    <row r="4" spans="1:9">
      <c r="A4" t="s">
        <v>44</v>
      </c>
      <c r="B4" s="80" t="s">
        <v>88</v>
      </c>
      <c r="C4">
        <v>5459</v>
      </c>
      <c r="D4">
        <v>30</v>
      </c>
      <c r="E4">
        <v>19</v>
      </c>
      <c r="F4">
        <v>5508</v>
      </c>
      <c r="G4">
        <v>0.99110384894698622</v>
      </c>
      <c r="H4">
        <v>5.4466230936819175E-3</v>
      </c>
      <c r="I4">
        <v>3.4495279593318808E-3</v>
      </c>
    </row>
    <row r="5" spans="1:9">
      <c r="A5" t="s">
        <v>44</v>
      </c>
      <c r="B5" s="80" t="s">
        <v>89</v>
      </c>
      <c r="C5">
        <v>1126</v>
      </c>
      <c r="D5">
        <v>0</v>
      </c>
      <c r="E5">
        <v>0</v>
      </c>
      <c r="F5">
        <v>1126</v>
      </c>
      <c r="G5">
        <v>1</v>
      </c>
      <c r="H5">
        <v>0</v>
      </c>
      <c r="I5">
        <v>0</v>
      </c>
    </row>
    <row r="6" spans="1:9">
      <c r="A6" t="s">
        <v>44</v>
      </c>
      <c r="B6" s="80" t="s">
        <v>90</v>
      </c>
      <c r="C6">
        <v>843</v>
      </c>
      <c r="D6">
        <v>0</v>
      </c>
      <c r="E6">
        <v>0</v>
      </c>
      <c r="F6">
        <v>843</v>
      </c>
      <c r="G6">
        <v>1</v>
      </c>
      <c r="H6">
        <v>0</v>
      </c>
      <c r="I6">
        <v>0</v>
      </c>
    </row>
    <row r="7" spans="1:9">
      <c r="A7" t="s">
        <v>44</v>
      </c>
      <c r="B7" s="80" t="s">
        <v>111</v>
      </c>
      <c r="C7">
        <v>3233</v>
      </c>
      <c r="D7">
        <v>0</v>
      </c>
      <c r="E7">
        <v>0</v>
      </c>
      <c r="F7">
        <v>3233</v>
      </c>
      <c r="G7">
        <v>1</v>
      </c>
      <c r="H7">
        <v>0</v>
      </c>
      <c r="I7">
        <v>0</v>
      </c>
    </row>
    <row r="8" spans="1:9">
      <c r="A8" t="s">
        <v>44</v>
      </c>
      <c r="B8" s="80" t="s">
        <v>112</v>
      </c>
      <c r="C8">
        <v>5874</v>
      </c>
      <c r="D8">
        <v>0</v>
      </c>
      <c r="E8">
        <v>0</v>
      </c>
      <c r="F8">
        <v>5874</v>
      </c>
      <c r="G8">
        <v>1</v>
      </c>
      <c r="H8">
        <v>0</v>
      </c>
      <c r="I8">
        <v>0</v>
      </c>
    </row>
    <row r="9" spans="1:9">
      <c r="A9" t="s">
        <v>44</v>
      </c>
      <c r="B9" s="80" t="s">
        <v>113</v>
      </c>
      <c r="C9">
        <v>4754</v>
      </c>
      <c r="D9">
        <v>0</v>
      </c>
      <c r="E9">
        <v>0</v>
      </c>
      <c r="F9">
        <v>4754</v>
      </c>
      <c r="G9">
        <v>1</v>
      </c>
      <c r="H9">
        <v>0</v>
      </c>
      <c r="I9">
        <v>0</v>
      </c>
    </row>
    <row r="10" spans="1:9">
      <c r="A10" t="s">
        <v>44</v>
      </c>
      <c r="B10" s="80" t="s">
        <v>114</v>
      </c>
      <c r="C10">
        <v>5289</v>
      </c>
      <c r="D10">
        <v>0</v>
      </c>
      <c r="E10">
        <v>0</v>
      </c>
      <c r="F10">
        <v>5289</v>
      </c>
      <c r="G10">
        <v>1</v>
      </c>
      <c r="H10">
        <v>0</v>
      </c>
      <c r="I10">
        <v>0</v>
      </c>
    </row>
    <row r="11" spans="1:9">
      <c r="A11" t="s">
        <v>44</v>
      </c>
      <c r="B11" s="80" t="s">
        <v>91</v>
      </c>
      <c r="C11">
        <v>3497</v>
      </c>
      <c r="D11">
        <v>25</v>
      </c>
      <c r="E11">
        <v>9</v>
      </c>
      <c r="F11">
        <v>3531</v>
      </c>
      <c r="G11">
        <v>0.9903709997167941</v>
      </c>
      <c r="H11">
        <v>7.0801472670631548E-3</v>
      </c>
      <c r="I11">
        <v>2.5488530161427358E-3</v>
      </c>
    </row>
    <row r="12" spans="1:9">
      <c r="A12" t="s">
        <v>44</v>
      </c>
      <c r="B12" s="80" t="s">
        <v>92</v>
      </c>
      <c r="C12">
        <v>1719</v>
      </c>
      <c r="D12">
        <v>0</v>
      </c>
      <c r="E12">
        <v>157</v>
      </c>
      <c r="F12">
        <v>1876</v>
      </c>
      <c r="G12">
        <v>0.91631130063965882</v>
      </c>
      <c r="H12">
        <v>0</v>
      </c>
      <c r="I12">
        <v>8.3688699360341151E-2</v>
      </c>
    </row>
    <row r="13" spans="1:9">
      <c r="A13" t="s">
        <v>44</v>
      </c>
      <c r="B13" s="80" t="s">
        <v>93</v>
      </c>
      <c r="C13">
        <v>4981</v>
      </c>
      <c r="D13">
        <v>0</v>
      </c>
      <c r="E13">
        <v>131</v>
      </c>
      <c r="F13">
        <v>5112</v>
      </c>
      <c r="G13">
        <v>0.97437402190923317</v>
      </c>
      <c r="H13">
        <v>0</v>
      </c>
      <c r="I13">
        <v>2.5625978090766822E-2</v>
      </c>
    </row>
    <row r="14" spans="1:9">
      <c r="A14" t="s">
        <v>44</v>
      </c>
      <c r="B14" s="80" t="s">
        <v>94</v>
      </c>
      <c r="C14">
        <v>1368</v>
      </c>
      <c r="D14">
        <v>0</v>
      </c>
      <c r="E14">
        <v>19</v>
      </c>
      <c r="F14">
        <v>1387</v>
      </c>
      <c r="G14">
        <v>0.98630136986301364</v>
      </c>
      <c r="H14">
        <v>0</v>
      </c>
      <c r="I14">
        <v>1.3698630136986301E-2</v>
      </c>
    </row>
    <row r="15" spans="1:9">
      <c r="A15" t="s">
        <v>44</v>
      </c>
      <c r="B15" s="80" t="s">
        <v>95</v>
      </c>
      <c r="C15">
        <v>14442</v>
      </c>
      <c r="D15">
        <v>0</v>
      </c>
      <c r="E15">
        <v>0</v>
      </c>
      <c r="F15">
        <v>14442</v>
      </c>
      <c r="G15">
        <v>1</v>
      </c>
      <c r="H15">
        <v>0</v>
      </c>
      <c r="I15">
        <v>0</v>
      </c>
    </row>
    <row r="16" spans="1:9">
      <c r="A16" t="s">
        <v>44</v>
      </c>
      <c r="B16" s="80" t="s">
        <v>96</v>
      </c>
      <c r="C16">
        <v>7990</v>
      </c>
      <c r="D16">
        <v>3</v>
      </c>
      <c r="E16">
        <v>88</v>
      </c>
      <c r="F16">
        <v>8081</v>
      </c>
      <c r="G16">
        <v>0.98873901744833559</v>
      </c>
      <c r="H16">
        <v>3.7124118302190321E-4</v>
      </c>
      <c r="I16">
        <v>1.0889741368642495E-2</v>
      </c>
    </row>
    <row r="17" spans="1:9">
      <c r="A17" t="s">
        <v>44</v>
      </c>
      <c r="B17" s="80" t="s">
        <v>97</v>
      </c>
      <c r="C17">
        <v>4574</v>
      </c>
      <c r="D17">
        <v>43</v>
      </c>
      <c r="E17">
        <v>0</v>
      </c>
      <c r="F17">
        <v>4617</v>
      </c>
      <c r="G17">
        <v>0.99068659302577433</v>
      </c>
      <c r="H17">
        <v>9.3134069742256877E-3</v>
      </c>
      <c r="I17">
        <v>0</v>
      </c>
    </row>
    <row r="18" spans="1:9">
      <c r="A18" t="s">
        <v>44</v>
      </c>
      <c r="B18" s="80" t="s">
        <v>98</v>
      </c>
      <c r="C18">
        <v>29102</v>
      </c>
      <c r="D18">
        <v>394</v>
      </c>
      <c r="E18">
        <v>0</v>
      </c>
      <c r="F18">
        <v>29496</v>
      </c>
      <c r="G18">
        <v>0.98664225657716298</v>
      </c>
      <c r="H18">
        <v>1.3357743422836995E-2</v>
      </c>
      <c r="I18">
        <v>0</v>
      </c>
    </row>
    <row r="19" spans="1:9">
      <c r="A19" t="s">
        <v>44</v>
      </c>
      <c r="B19" s="80" t="s">
        <v>99</v>
      </c>
      <c r="C19">
        <v>3746</v>
      </c>
      <c r="D19">
        <v>71</v>
      </c>
      <c r="E19">
        <v>5</v>
      </c>
      <c r="F19">
        <v>3822</v>
      </c>
      <c r="G19">
        <v>0.98011512297226588</v>
      </c>
      <c r="H19">
        <v>1.8576661433804292E-2</v>
      </c>
      <c r="I19">
        <v>1.3082155939298796E-3</v>
      </c>
    </row>
    <row r="20" spans="1:9">
      <c r="A20" t="s">
        <v>45</v>
      </c>
      <c r="B20" s="80" t="s">
        <v>102</v>
      </c>
      <c r="C20">
        <v>1399</v>
      </c>
      <c r="D20">
        <v>150</v>
      </c>
      <c r="E20">
        <v>8</v>
      </c>
      <c r="F20">
        <v>1557</v>
      </c>
      <c r="G20">
        <v>0.89852280025690434</v>
      </c>
      <c r="H20">
        <v>9.6339113680154145E-2</v>
      </c>
      <c r="I20">
        <v>5.1380860629415539E-3</v>
      </c>
    </row>
    <row r="21" spans="1:9">
      <c r="A21" t="s">
        <v>45</v>
      </c>
      <c r="B21" s="80" t="s">
        <v>100</v>
      </c>
      <c r="C21">
        <v>2307</v>
      </c>
      <c r="D21">
        <v>396</v>
      </c>
      <c r="E21">
        <v>68</v>
      </c>
      <c r="F21">
        <v>2771</v>
      </c>
      <c r="G21">
        <v>0.83255142547816674</v>
      </c>
      <c r="H21">
        <v>0.14290869722121977</v>
      </c>
      <c r="I21">
        <v>2.4539877300613498E-2</v>
      </c>
    </row>
    <row r="22" spans="1:9">
      <c r="A22" t="s">
        <v>45</v>
      </c>
      <c r="B22" s="80" t="s">
        <v>103</v>
      </c>
      <c r="C22">
        <v>4472</v>
      </c>
      <c r="D22">
        <v>883</v>
      </c>
      <c r="E22">
        <v>252</v>
      </c>
      <c r="F22">
        <v>5607</v>
      </c>
      <c r="G22">
        <v>0.79757446049580882</v>
      </c>
      <c r="H22">
        <v>0.15748171927947208</v>
      </c>
      <c r="I22">
        <v>4.49438202247191E-2</v>
      </c>
    </row>
    <row r="23" spans="1:9">
      <c r="A23" t="s">
        <v>45</v>
      </c>
      <c r="B23" s="80" t="s">
        <v>104</v>
      </c>
      <c r="C23">
        <v>13626</v>
      </c>
      <c r="D23">
        <v>1058</v>
      </c>
      <c r="E23">
        <v>694</v>
      </c>
      <c r="F23">
        <v>15378</v>
      </c>
      <c r="G23">
        <v>0.88607101053452986</v>
      </c>
      <c r="H23">
        <v>6.879958382104305E-2</v>
      </c>
      <c r="I23">
        <v>4.5129405644427106E-2</v>
      </c>
    </row>
    <row r="24" spans="1:9">
      <c r="A24" t="s">
        <v>45</v>
      </c>
      <c r="B24" s="80" t="s">
        <v>105</v>
      </c>
      <c r="C24">
        <v>4470</v>
      </c>
      <c r="D24">
        <v>598</v>
      </c>
      <c r="E24">
        <v>117</v>
      </c>
      <c r="F24">
        <v>5185</v>
      </c>
      <c r="G24">
        <v>0.86210221793635489</v>
      </c>
      <c r="H24">
        <v>0.11533269045323047</v>
      </c>
      <c r="I24">
        <v>2.2565091610414659E-2</v>
      </c>
    </row>
    <row r="25" spans="1:9">
      <c r="A25" t="s">
        <v>45</v>
      </c>
      <c r="B25" s="80" t="s">
        <v>106</v>
      </c>
      <c r="C25">
        <v>5185</v>
      </c>
      <c r="D25">
        <v>344</v>
      </c>
      <c r="E25">
        <v>30</v>
      </c>
      <c r="F25">
        <v>5559</v>
      </c>
      <c r="G25">
        <v>0.93272171253822633</v>
      </c>
      <c r="H25">
        <v>6.1881633387299871E-2</v>
      </c>
      <c r="I25">
        <v>5.3966540744738263E-3</v>
      </c>
    </row>
    <row r="26" spans="1:9">
      <c r="A26" t="s">
        <v>45</v>
      </c>
      <c r="B26" s="80" t="s">
        <v>107</v>
      </c>
      <c r="C26">
        <v>4265</v>
      </c>
      <c r="D26">
        <v>1525</v>
      </c>
      <c r="E26">
        <v>132</v>
      </c>
      <c r="F26">
        <v>5922</v>
      </c>
      <c r="G26">
        <v>0.72019587977034782</v>
      </c>
      <c r="H26">
        <v>0.2575143532590341</v>
      </c>
      <c r="I26">
        <v>2.2289766970618033E-2</v>
      </c>
    </row>
    <row r="27" spans="1:9">
      <c r="A27" t="s">
        <v>45</v>
      </c>
      <c r="B27" s="80" t="s">
        <v>108</v>
      </c>
      <c r="C27">
        <v>7882</v>
      </c>
      <c r="D27">
        <v>1076</v>
      </c>
      <c r="E27">
        <v>581</v>
      </c>
      <c r="F27">
        <v>9539</v>
      </c>
      <c r="G27">
        <v>0.82629206415766854</v>
      </c>
      <c r="H27">
        <v>0.11280008386623336</v>
      </c>
      <c r="I27">
        <v>6.0907851976098125E-2</v>
      </c>
    </row>
    <row r="28" spans="1:9">
      <c r="A28" t="s">
        <v>45</v>
      </c>
      <c r="B28" s="80" t="s">
        <v>101</v>
      </c>
      <c r="C28">
        <v>4391</v>
      </c>
      <c r="D28">
        <v>890</v>
      </c>
      <c r="E28">
        <v>327</v>
      </c>
      <c r="F28">
        <v>5608</v>
      </c>
      <c r="G28">
        <v>0.78298858773181168</v>
      </c>
      <c r="H28">
        <v>0.1587018544935806</v>
      </c>
      <c r="I28">
        <v>5.8309557774607702E-2</v>
      </c>
    </row>
    <row r="29" spans="1:9">
      <c r="A29" t="s">
        <v>45</v>
      </c>
      <c r="B29" s="80" t="s">
        <v>33</v>
      </c>
      <c r="C29">
        <v>8007</v>
      </c>
      <c r="D29">
        <v>627</v>
      </c>
      <c r="E29">
        <v>350</v>
      </c>
      <c r="F29">
        <v>8984</v>
      </c>
      <c r="G29">
        <v>0.89125111308993765</v>
      </c>
      <c r="H29">
        <v>6.9790739091718609E-2</v>
      </c>
      <c r="I29">
        <v>3.8958147818343725E-2</v>
      </c>
    </row>
    <row r="30" spans="1:9">
      <c r="A30" t="s">
        <v>45</v>
      </c>
      <c r="B30" t="s">
        <v>16</v>
      </c>
      <c r="C30">
        <v>20359</v>
      </c>
      <c r="D30">
        <v>4734</v>
      </c>
      <c r="E30">
        <v>638</v>
      </c>
      <c r="F30">
        <v>25731</v>
      </c>
      <c r="G30">
        <v>0.79122459290350167</v>
      </c>
      <c r="H30">
        <v>0.18398041273172439</v>
      </c>
      <c r="I30">
        <v>2.4794994364774007E-2</v>
      </c>
    </row>
    <row r="31" spans="1:9">
      <c r="A31" t="s">
        <v>45</v>
      </c>
      <c r="B31" t="s">
        <v>17</v>
      </c>
      <c r="C31">
        <v>6048</v>
      </c>
      <c r="D31">
        <v>2032</v>
      </c>
      <c r="E31">
        <v>298</v>
      </c>
      <c r="F31">
        <v>8378</v>
      </c>
      <c r="G31">
        <v>0.72189066603007879</v>
      </c>
      <c r="H31">
        <v>0.24253998567677251</v>
      </c>
      <c r="I31">
        <v>3.5569348293148721E-2</v>
      </c>
    </row>
    <row r="32" spans="1:9">
      <c r="A32" t="s">
        <v>45</v>
      </c>
      <c r="B32" t="s">
        <v>18</v>
      </c>
      <c r="C32">
        <v>8040</v>
      </c>
      <c r="D32">
        <v>503</v>
      </c>
      <c r="E32">
        <v>338</v>
      </c>
      <c r="F32">
        <v>8881</v>
      </c>
      <c r="G32">
        <v>0.9053034568179259</v>
      </c>
      <c r="H32">
        <v>5.6637766017340392E-2</v>
      </c>
      <c r="I32">
        <v>3.8058777164733701E-2</v>
      </c>
    </row>
    <row r="33" spans="1:9">
      <c r="A33" t="s">
        <v>44</v>
      </c>
      <c r="B33" t="s">
        <v>46</v>
      </c>
      <c r="C33">
        <v>105835</v>
      </c>
      <c r="D33">
        <v>712</v>
      </c>
      <c r="E33">
        <v>430</v>
      </c>
      <c r="F33">
        <v>106977</v>
      </c>
      <c r="G33">
        <v>0.98932480813632839</v>
      </c>
      <c r="H33">
        <v>6.6556362582611212E-3</v>
      </c>
      <c r="I33">
        <v>4.0195556054105092E-3</v>
      </c>
    </row>
    <row r="34" spans="1:9">
      <c r="A34" t="s">
        <v>45</v>
      </c>
      <c r="B34" t="s">
        <v>46</v>
      </c>
      <c r="C34">
        <v>90451</v>
      </c>
      <c r="D34">
        <v>14816</v>
      </c>
      <c r="E34">
        <v>3833</v>
      </c>
      <c r="F34">
        <v>109100</v>
      </c>
      <c r="G34">
        <v>0.82906507791017414</v>
      </c>
      <c r="H34">
        <v>0.13580201649862511</v>
      </c>
      <c r="I34">
        <v>3.5132905591200733E-2</v>
      </c>
    </row>
    <row r="35" spans="1:9">
      <c r="A35" t="s">
        <v>48</v>
      </c>
      <c r="B35" t="s">
        <v>47</v>
      </c>
      <c r="C35">
        <v>196286</v>
      </c>
      <c r="D35">
        <v>15528</v>
      </c>
      <c r="E35">
        <v>4263</v>
      </c>
      <c r="F35">
        <v>216077</v>
      </c>
      <c r="G35">
        <v>0.9084076509762723</v>
      </c>
      <c r="H35">
        <v>7.1863270963591686E-2</v>
      </c>
      <c r="I35">
        <v>1.972907806013597E-2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H36"/>
  <sheetViews>
    <sheetView workbookViewId="0">
      <selection activeCell="B6" sqref="B6"/>
    </sheetView>
  </sheetViews>
  <sheetFormatPr defaultRowHeight="9"/>
  <cols>
    <col min="1" max="1" width="36.19921875" bestFit="1" customWidth="1"/>
    <col min="2" max="2" width="24.59765625" customWidth="1"/>
    <col min="3" max="3" width="23" customWidth="1"/>
    <col min="4" max="4" width="25.3984375" customWidth="1"/>
    <col min="5" max="5" width="32.3984375" bestFit="1" customWidth="1"/>
    <col min="6" max="6" width="20.19921875" bestFit="1" customWidth="1"/>
    <col min="7" max="7" width="21.796875" bestFit="1" customWidth="1"/>
    <col min="8" max="8" width="18.59765625" bestFit="1" customWidth="1"/>
  </cols>
  <sheetData>
    <row r="3" spans="1:8">
      <c r="B3" s="65" t="s">
        <v>52</v>
      </c>
    </row>
    <row r="4" spans="1:8">
      <c r="A4" s="65" t="s">
        <v>49</v>
      </c>
      <c r="B4" t="s">
        <v>51</v>
      </c>
      <c r="C4" t="s">
        <v>53</v>
      </c>
      <c r="D4" t="s">
        <v>54</v>
      </c>
      <c r="E4" t="s">
        <v>55</v>
      </c>
      <c r="F4" t="s">
        <v>56</v>
      </c>
      <c r="G4" t="s">
        <v>57</v>
      </c>
      <c r="H4" t="s">
        <v>58</v>
      </c>
    </row>
    <row r="5" spans="1:8">
      <c r="A5" s="66" t="s">
        <v>48</v>
      </c>
      <c r="B5" s="68">
        <v>46647</v>
      </c>
      <c r="C5" s="68">
        <v>37630</v>
      </c>
      <c r="D5" s="68">
        <v>3958</v>
      </c>
      <c r="E5" s="68">
        <v>88235</v>
      </c>
      <c r="F5" s="68">
        <v>0.52866776222587408</v>
      </c>
      <c r="G5" s="68">
        <v>0.42647475491584974</v>
      </c>
      <c r="H5" s="68">
        <v>4.4857482858276197E-2</v>
      </c>
    </row>
    <row r="6" spans="1:8">
      <c r="A6" s="67" t="s">
        <v>47</v>
      </c>
      <c r="B6" s="68">
        <v>46647</v>
      </c>
      <c r="C6" s="68">
        <v>37630</v>
      </c>
      <c r="D6" s="68">
        <v>3958</v>
      </c>
      <c r="E6" s="68">
        <v>88235</v>
      </c>
      <c r="F6" s="68">
        <v>0.52866776222587408</v>
      </c>
      <c r="G6" s="68">
        <v>0.42647475491584974</v>
      </c>
      <c r="H6" s="68">
        <v>4.4857482858276197E-2</v>
      </c>
    </row>
    <row r="7" spans="1:8">
      <c r="A7" s="66" t="s">
        <v>63</v>
      </c>
      <c r="B7" s="68">
        <v>91740</v>
      </c>
      <c r="C7" s="68">
        <v>75076</v>
      </c>
      <c r="D7" s="68">
        <v>7876</v>
      </c>
      <c r="E7" s="68">
        <v>174692</v>
      </c>
      <c r="F7" s="68">
        <v>15.482129210429044</v>
      </c>
      <c r="G7" s="68">
        <v>8.3450625119157493</v>
      </c>
      <c r="H7" s="68">
        <v>1.1728082776552045</v>
      </c>
    </row>
    <row r="8" spans="1:8">
      <c r="A8" s="67" t="s">
        <v>46</v>
      </c>
      <c r="B8" s="68">
        <v>45870</v>
      </c>
      <c r="C8" s="68">
        <v>37538</v>
      </c>
      <c r="D8" s="68">
        <v>3938</v>
      </c>
      <c r="E8" s="68">
        <v>87346</v>
      </c>
      <c r="F8" s="68">
        <v>0.52515284042772425</v>
      </c>
      <c r="G8" s="68">
        <v>0.42976209557392442</v>
      </c>
      <c r="H8" s="68">
        <v>4.5085063998351382E-2</v>
      </c>
    </row>
    <row r="9" spans="1:8">
      <c r="A9" s="67" t="s">
        <v>64</v>
      </c>
      <c r="B9" s="68">
        <v>758</v>
      </c>
      <c r="C9" s="68">
        <v>362</v>
      </c>
      <c r="D9" s="68">
        <v>99</v>
      </c>
      <c r="E9" s="68">
        <v>1219</v>
      </c>
      <c r="F9" s="68">
        <v>0.62182116488925354</v>
      </c>
      <c r="G9" s="68">
        <v>0.2969647251845775</v>
      </c>
      <c r="H9" s="68">
        <v>8.1214109926168995E-2</v>
      </c>
    </row>
    <row r="10" spans="1:8">
      <c r="A10" s="67" t="s">
        <v>109</v>
      </c>
      <c r="B10" s="68">
        <v>1563</v>
      </c>
      <c r="C10" s="68">
        <v>66</v>
      </c>
      <c r="D10" s="68">
        <v>0</v>
      </c>
      <c r="E10" s="68">
        <v>1629</v>
      </c>
      <c r="F10" s="68">
        <v>0.95948434622467771</v>
      </c>
      <c r="G10" s="68">
        <v>4.0515653775322284E-2</v>
      </c>
      <c r="H10" s="68">
        <v>0</v>
      </c>
    </row>
    <row r="11" spans="1:8">
      <c r="A11" s="67" t="s">
        <v>110</v>
      </c>
      <c r="B11" s="68">
        <v>1013</v>
      </c>
      <c r="C11" s="68">
        <v>124</v>
      </c>
      <c r="D11" s="68">
        <v>35</v>
      </c>
      <c r="E11" s="68">
        <v>1172</v>
      </c>
      <c r="F11" s="68">
        <v>0.86433447098976113</v>
      </c>
      <c r="G11" s="68">
        <v>0.10580204778156997</v>
      </c>
      <c r="H11" s="68">
        <v>2.9863481228668942E-2</v>
      </c>
    </row>
    <row r="12" spans="1:8">
      <c r="A12" s="67" t="s">
        <v>65</v>
      </c>
      <c r="B12" s="68">
        <v>1053</v>
      </c>
      <c r="C12" s="68">
        <v>315</v>
      </c>
      <c r="D12" s="68">
        <v>20</v>
      </c>
      <c r="E12" s="68">
        <v>1388</v>
      </c>
      <c r="F12" s="68">
        <v>0.75864553314121042</v>
      </c>
      <c r="G12" s="68">
        <v>0.22694524495677235</v>
      </c>
      <c r="H12" s="68">
        <v>1.4409221902017291E-2</v>
      </c>
    </row>
    <row r="13" spans="1:8">
      <c r="A13" s="67" t="s">
        <v>66</v>
      </c>
      <c r="B13" s="68">
        <v>7627</v>
      </c>
      <c r="C13" s="68">
        <v>9254</v>
      </c>
      <c r="D13" s="68">
        <v>212</v>
      </c>
      <c r="E13" s="68">
        <v>17093</v>
      </c>
      <c r="F13" s="68">
        <v>0.44620604925993096</v>
      </c>
      <c r="G13" s="68">
        <v>0.54139121277716029</v>
      </c>
      <c r="H13" s="68">
        <v>1.2402737962908793E-2</v>
      </c>
    </row>
    <row r="14" spans="1:8">
      <c r="A14" s="67" t="s">
        <v>61</v>
      </c>
      <c r="B14" s="68">
        <v>46</v>
      </c>
      <c r="C14" s="68">
        <v>230</v>
      </c>
      <c r="D14" s="68">
        <v>43</v>
      </c>
      <c r="E14" s="68">
        <v>319</v>
      </c>
      <c r="F14" s="68">
        <v>0.14420062695924765</v>
      </c>
      <c r="G14" s="68">
        <v>0.72100313479623823</v>
      </c>
      <c r="H14" s="68">
        <v>0.13479623824451412</v>
      </c>
    </row>
    <row r="15" spans="1:8">
      <c r="A15" s="67" t="s">
        <v>67</v>
      </c>
      <c r="B15" s="68">
        <v>389</v>
      </c>
      <c r="C15" s="68">
        <v>346</v>
      </c>
      <c r="D15" s="68">
        <v>17</v>
      </c>
      <c r="E15" s="68">
        <v>752</v>
      </c>
      <c r="F15" s="68">
        <v>0.51728723404255317</v>
      </c>
      <c r="G15" s="68">
        <v>0.46010638297872342</v>
      </c>
      <c r="H15" s="68">
        <v>2.2606382978723406E-2</v>
      </c>
    </row>
    <row r="16" spans="1:8">
      <c r="A16" s="67" t="s">
        <v>68</v>
      </c>
      <c r="B16" s="68">
        <v>877</v>
      </c>
      <c r="C16" s="68">
        <v>1000</v>
      </c>
      <c r="D16" s="68">
        <v>20</v>
      </c>
      <c r="E16" s="68">
        <v>1897</v>
      </c>
      <c r="F16" s="68">
        <v>0.46230890880337377</v>
      </c>
      <c r="G16" s="68">
        <v>0.5271481286241434</v>
      </c>
      <c r="H16" s="68">
        <v>1.0542962572482868E-2</v>
      </c>
    </row>
    <row r="17" spans="1:8">
      <c r="A17" s="67" t="s">
        <v>69</v>
      </c>
      <c r="B17" s="68">
        <v>1232</v>
      </c>
      <c r="C17" s="68">
        <v>170</v>
      </c>
      <c r="D17" s="68">
        <v>98</v>
      </c>
      <c r="E17" s="68">
        <v>1500</v>
      </c>
      <c r="F17" s="68">
        <v>0.82133333333333336</v>
      </c>
      <c r="G17" s="68">
        <v>0.11333333333333333</v>
      </c>
      <c r="H17" s="68">
        <v>6.5333333333333327E-2</v>
      </c>
    </row>
    <row r="18" spans="1:8">
      <c r="A18" s="67" t="s">
        <v>70</v>
      </c>
      <c r="B18" s="68">
        <v>771</v>
      </c>
      <c r="C18" s="68">
        <v>243</v>
      </c>
      <c r="D18" s="68">
        <v>97</v>
      </c>
      <c r="E18" s="68">
        <v>1111</v>
      </c>
      <c r="F18" s="68">
        <v>0.69396939693969395</v>
      </c>
      <c r="G18" s="68">
        <v>0.21872187218721872</v>
      </c>
      <c r="H18" s="68">
        <v>8.7308730873087312E-2</v>
      </c>
    </row>
    <row r="19" spans="1:8">
      <c r="A19" s="67" t="s">
        <v>71</v>
      </c>
      <c r="B19" s="68">
        <v>4855</v>
      </c>
      <c r="C19" s="68">
        <v>1779</v>
      </c>
      <c r="D19" s="68">
        <v>744</v>
      </c>
      <c r="E19" s="68">
        <v>7378</v>
      </c>
      <c r="F19" s="68">
        <v>0.65803740851179182</v>
      </c>
      <c r="G19" s="68">
        <v>0.24112225535375439</v>
      </c>
      <c r="H19" s="68">
        <v>0.10084033613445378</v>
      </c>
    </row>
    <row r="20" spans="1:8">
      <c r="A20" s="67" t="s">
        <v>72</v>
      </c>
      <c r="B20" s="68">
        <v>2427</v>
      </c>
      <c r="C20" s="68">
        <v>446</v>
      </c>
      <c r="D20" s="68">
        <v>75</v>
      </c>
      <c r="E20" s="68">
        <v>2948</v>
      </c>
      <c r="F20" s="68">
        <v>0.82327001356852103</v>
      </c>
      <c r="G20" s="68">
        <v>0.15128900949796473</v>
      </c>
      <c r="H20" s="68">
        <v>2.5440976933514246E-2</v>
      </c>
    </row>
    <row r="21" spans="1:8">
      <c r="A21" s="67" t="s">
        <v>73</v>
      </c>
      <c r="B21" s="68">
        <v>3495</v>
      </c>
      <c r="C21" s="68">
        <v>300</v>
      </c>
      <c r="D21" s="68">
        <v>36</v>
      </c>
      <c r="E21" s="68">
        <v>3831</v>
      </c>
      <c r="F21" s="68">
        <v>0.9122944400939702</v>
      </c>
      <c r="G21" s="68">
        <v>7.8308535630383716E-2</v>
      </c>
      <c r="H21" s="68">
        <v>9.3970242756460463E-3</v>
      </c>
    </row>
    <row r="22" spans="1:8">
      <c r="A22" s="67" t="s">
        <v>74</v>
      </c>
      <c r="B22" s="68">
        <v>1226</v>
      </c>
      <c r="C22" s="68">
        <v>385</v>
      </c>
      <c r="D22" s="68">
        <v>155</v>
      </c>
      <c r="E22" s="68">
        <v>1766</v>
      </c>
      <c r="F22" s="68">
        <v>0.69422423556058888</v>
      </c>
      <c r="G22" s="68">
        <v>0.21800679501698755</v>
      </c>
      <c r="H22" s="68">
        <v>8.7768969422423557E-2</v>
      </c>
    </row>
    <row r="23" spans="1:8">
      <c r="A23" s="67" t="s">
        <v>75</v>
      </c>
      <c r="B23" s="68">
        <v>1941</v>
      </c>
      <c r="C23" s="68">
        <v>8449</v>
      </c>
      <c r="D23" s="68">
        <v>606</v>
      </c>
      <c r="E23" s="68">
        <v>10996</v>
      </c>
      <c r="F23" s="68">
        <v>0.17651873408512186</v>
      </c>
      <c r="G23" s="68">
        <v>0.76837031647871956</v>
      </c>
      <c r="H23" s="68">
        <v>5.5110949436158602E-2</v>
      </c>
    </row>
    <row r="24" spans="1:8">
      <c r="A24" s="67" t="s">
        <v>76</v>
      </c>
      <c r="B24" s="68">
        <v>1373</v>
      </c>
      <c r="C24" s="68">
        <v>736</v>
      </c>
      <c r="D24" s="68">
        <v>21</v>
      </c>
      <c r="E24" s="68">
        <v>2130</v>
      </c>
      <c r="F24" s="68">
        <v>0.64460093896713611</v>
      </c>
      <c r="G24" s="68">
        <v>0.34553990610328639</v>
      </c>
      <c r="H24" s="68">
        <v>9.8591549295774655E-3</v>
      </c>
    </row>
    <row r="25" spans="1:8">
      <c r="A25" s="67" t="s">
        <v>85</v>
      </c>
      <c r="B25" s="68">
        <v>6412</v>
      </c>
      <c r="C25" s="68">
        <v>5393</v>
      </c>
      <c r="D25" s="68">
        <v>726</v>
      </c>
      <c r="E25" s="68">
        <v>12531</v>
      </c>
      <c r="F25" s="68">
        <v>0.51169100630436515</v>
      </c>
      <c r="G25" s="68">
        <v>0.43037267576410504</v>
      </c>
      <c r="H25" s="68">
        <v>5.7936317931529799E-2</v>
      </c>
    </row>
    <row r="26" spans="1:8">
      <c r="A26" s="67" t="s">
        <v>77</v>
      </c>
      <c r="B26" s="68">
        <v>2444</v>
      </c>
      <c r="C26" s="68">
        <v>397</v>
      </c>
      <c r="D26" s="68">
        <v>30</v>
      </c>
      <c r="E26" s="68">
        <v>2871</v>
      </c>
      <c r="F26" s="68">
        <v>0.8512713340299547</v>
      </c>
      <c r="G26" s="68">
        <v>0.13827934517589691</v>
      </c>
      <c r="H26" s="68">
        <v>1.0449320794148381E-2</v>
      </c>
    </row>
    <row r="27" spans="1:8">
      <c r="A27" s="67" t="s">
        <v>78</v>
      </c>
      <c r="B27" s="68">
        <v>416</v>
      </c>
      <c r="C27" s="68">
        <v>366</v>
      </c>
      <c r="D27" s="68">
        <v>1</v>
      </c>
      <c r="E27" s="68">
        <v>783</v>
      </c>
      <c r="F27" s="68">
        <v>0.53128991060025543</v>
      </c>
      <c r="G27" s="68">
        <v>0.46743295019157088</v>
      </c>
      <c r="H27" s="68">
        <v>1.277139208173691E-3</v>
      </c>
    </row>
    <row r="28" spans="1:8">
      <c r="A28" s="67" t="s">
        <v>79</v>
      </c>
      <c r="B28" s="68">
        <v>1263</v>
      </c>
      <c r="C28" s="68">
        <v>5377</v>
      </c>
      <c r="D28" s="68">
        <v>599</v>
      </c>
      <c r="E28" s="68">
        <v>7239</v>
      </c>
      <c r="F28" s="68">
        <v>0.17447161210111894</v>
      </c>
      <c r="G28" s="68">
        <v>0.7427821522309711</v>
      </c>
      <c r="H28" s="68">
        <v>8.2746235667909937E-2</v>
      </c>
    </row>
    <row r="29" spans="1:8">
      <c r="A29" s="67" t="s">
        <v>80</v>
      </c>
      <c r="B29" s="68">
        <v>2607</v>
      </c>
      <c r="C29" s="68">
        <v>929</v>
      </c>
      <c r="D29" s="68">
        <v>82</v>
      </c>
      <c r="E29" s="68">
        <v>3618</v>
      </c>
      <c r="F29" s="68">
        <v>0.72056384742951907</v>
      </c>
      <c r="G29" s="68">
        <v>0.25677169707020453</v>
      </c>
      <c r="H29" s="68">
        <v>2.2664455500276397E-2</v>
      </c>
    </row>
    <row r="30" spans="1:8">
      <c r="A30" s="67" t="s">
        <v>81</v>
      </c>
      <c r="B30" s="68">
        <v>688</v>
      </c>
      <c r="C30" s="68">
        <v>226</v>
      </c>
      <c r="D30" s="68">
        <v>174</v>
      </c>
      <c r="E30" s="68">
        <v>1088</v>
      </c>
      <c r="F30" s="68">
        <v>0.63235294117647056</v>
      </c>
      <c r="G30" s="68">
        <v>0.20772058823529413</v>
      </c>
      <c r="H30" s="68">
        <v>0.15992647058823528</v>
      </c>
    </row>
    <row r="31" spans="1:8">
      <c r="A31" s="67" t="s">
        <v>82</v>
      </c>
      <c r="B31" s="68">
        <v>678</v>
      </c>
      <c r="C31" s="68">
        <v>352</v>
      </c>
      <c r="D31" s="68">
        <v>30</v>
      </c>
      <c r="E31" s="68">
        <v>1060</v>
      </c>
      <c r="F31" s="68">
        <v>0.63962264150943393</v>
      </c>
      <c r="G31" s="68">
        <v>0.33207547169811319</v>
      </c>
      <c r="H31" s="68">
        <v>2.8301886792452831E-2</v>
      </c>
    </row>
    <row r="32" spans="1:8">
      <c r="A32" s="67" t="s">
        <v>83</v>
      </c>
      <c r="B32" s="68">
        <v>716</v>
      </c>
      <c r="C32" s="68">
        <v>293</v>
      </c>
      <c r="D32" s="68">
        <v>18</v>
      </c>
      <c r="E32" s="68">
        <v>1027</v>
      </c>
      <c r="F32" s="68">
        <v>0.69717624148003898</v>
      </c>
      <c r="G32" s="68">
        <v>0.28529698149951316</v>
      </c>
      <c r="H32" s="68">
        <v>1.7526777020447908E-2</v>
      </c>
    </row>
    <row r="33" spans="1:8">
      <c r="A33" s="66" t="s">
        <v>60</v>
      </c>
      <c r="B33" s="68">
        <v>1554</v>
      </c>
      <c r="C33" s="68">
        <v>184</v>
      </c>
      <c r="D33" s="68">
        <v>40</v>
      </c>
      <c r="E33" s="68">
        <v>1778</v>
      </c>
      <c r="F33" s="68">
        <v>1.7480314960629921</v>
      </c>
      <c r="G33" s="68">
        <v>0.20697412823397077</v>
      </c>
      <c r="H33" s="68">
        <v>4.4994375703037118E-2</v>
      </c>
    </row>
    <row r="34" spans="1:8">
      <c r="A34" s="67" t="s">
        <v>46</v>
      </c>
      <c r="B34" s="68">
        <v>777</v>
      </c>
      <c r="C34" s="68">
        <v>92</v>
      </c>
      <c r="D34" s="68">
        <v>20</v>
      </c>
      <c r="E34" s="68">
        <v>889</v>
      </c>
      <c r="F34" s="68">
        <v>0.87401574803149606</v>
      </c>
      <c r="G34" s="68">
        <v>0.10348706411698538</v>
      </c>
      <c r="H34" s="68">
        <v>2.2497187851518559E-2</v>
      </c>
    </row>
    <row r="35" spans="1:8">
      <c r="A35" s="67" t="s">
        <v>62</v>
      </c>
      <c r="B35" s="68">
        <v>777</v>
      </c>
      <c r="C35" s="68">
        <v>92</v>
      </c>
      <c r="D35" s="68">
        <v>20</v>
      </c>
      <c r="E35" s="68">
        <v>889</v>
      </c>
      <c r="F35" s="68">
        <v>0.87401574803149606</v>
      </c>
      <c r="G35" s="68">
        <v>0.10348706411698538</v>
      </c>
      <c r="H35" s="68">
        <v>2.2497187851518559E-2</v>
      </c>
    </row>
    <row r="36" spans="1:8">
      <c r="A36" s="66" t="s">
        <v>50</v>
      </c>
      <c r="B36" s="68">
        <v>139941</v>
      </c>
      <c r="C36" s="68">
        <v>112890</v>
      </c>
      <c r="D36" s="68">
        <v>11874</v>
      </c>
      <c r="E36" s="68">
        <v>264705</v>
      </c>
      <c r="F36" s="68">
        <v>17.758828468717912</v>
      </c>
      <c r="G36" s="68">
        <v>8.9785113950655671</v>
      </c>
      <c r="H36" s="68">
        <v>1.2626601362165177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="85" zoomScaleNormal="85" workbookViewId="0">
      <selection activeCell="B5" sqref="B5"/>
    </sheetView>
  </sheetViews>
  <sheetFormatPr defaultRowHeight="9"/>
  <sheetData>
    <row r="1" spans="1:9">
      <c r="A1" t="s">
        <v>59</v>
      </c>
      <c r="B1" t="s">
        <v>35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</row>
    <row r="2" spans="1:9">
      <c r="A2" t="s">
        <v>60</v>
      </c>
      <c r="B2" t="s">
        <v>62</v>
      </c>
      <c r="C2">
        <v>20</v>
      </c>
      <c r="D2">
        <v>777</v>
      </c>
      <c r="E2">
        <v>92</v>
      </c>
      <c r="F2">
        <v>889</v>
      </c>
      <c r="G2">
        <v>0.87401574803149606</v>
      </c>
      <c r="H2">
        <v>0.10348706411698538</v>
      </c>
      <c r="I2">
        <v>2.2497187851518559E-2</v>
      </c>
    </row>
    <row r="3" spans="1:9">
      <c r="A3" t="s">
        <v>63</v>
      </c>
      <c r="B3" t="s">
        <v>64</v>
      </c>
      <c r="C3">
        <v>99</v>
      </c>
      <c r="D3">
        <v>758</v>
      </c>
      <c r="E3">
        <v>362</v>
      </c>
      <c r="F3">
        <v>1219</v>
      </c>
      <c r="G3">
        <v>0.62182116488925354</v>
      </c>
      <c r="H3">
        <v>0.2969647251845775</v>
      </c>
      <c r="I3">
        <v>8.1214109926168995E-2</v>
      </c>
    </row>
    <row r="4" spans="1:9">
      <c r="A4" t="s">
        <v>63</v>
      </c>
      <c r="B4" s="80" t="s">
        <v>109</v>
      </c>
      <c r="C4">
        <v>0</v>
      </c>
      <c r="D4">
        <v>1563</v>
      </c>
      <c r="E4">
        <v>66</v>
      </c>
      <c r="F4">
        <v>1629</v>
      </c>
      <c r="G4">
        <v>0.95948434622467771</v>
      </c>
      <c r="H4">
        <v>4.0515653775322284E-2</v>
      </c>
      <c r="I4">
        <v>0</v>
      </c>
    </row>
    <row r="5" spans="1:9">
      <c r="A5" t="s">
        <v>63</v>
      </c>
      <c r="B5" s="80" t="s">
        <v>110</v>
      </c>
      <c r="C5">
        <v>35</v>
      </c>
      <c r="D5">
        <v>1013</v>
      </c>
      <c r="E5">
        <v>124</v>
      </c>
      <c r="F5">
        <v>1172</v>
      </c>
      <c r="G5">
        <v>0.86433447098976113</v>
      </c>
      <c r="H5">
        <v>0.10580204778156997</v>
      </c>
      <c r="I5">
        <v>2.9863481228668942E-2</v>
      </c>
    </row>
    <row r="6" spans="1:9">
      <c r="A6" t="s">
        <v>63</v>
      </c>
      <c r="B6" t="s">
        <v>65</v>
      </c>
      <c r="C6">
        <v>20</v>
      </c>
      <c r="D6">
        <v>1053</v>
      </c>
      <c r="E6">
        <v>315</v>
      </c>
      <c r="F6">
        <v>1388</v>
      </c>
      <c r="G6">
        <v>0.75864553314121042</v>
      </c>
      <c r="H6">
        <v>0.22694524495677235</v>
      </c>
      <c r="I6">
        <v>1.4409221902017291E-2</v>
      </c>
    </row>
    <row r="7" spans="1:9">
      <c r="A7" t="s">
        <v>63</v>
      </c>
      <c r="B7" t="s">
        <v>66</v>
      </c>
      <c r="C7">
        <v>212</v>
      </c>
      <c r="D7">
        <v>7627</v>
      </c>
      <c r="E7">
        <v>9254</v>
      </c>
      <c r="F7">
        <v>17093</v>
      </c>
      <c r="G7">
        <v>0.44620604925993096</v>
      </c>
      <c r="H7">
        <v>0.54139121277716029</v>
      </c>
      <c r="I7">
        <v>1.2402737962908793E-2</v>
      </c>
    </row>
    <row r="8" spans="1:9">
      <c r="A8" t="s">
        <v>63</v>
      </c>
      <c r="B8" t="s">
        <v>61</v>
      </c>
      <c r="C8">
        <v>43</v>
      </c>
      <c r="D8">
        <v>46</v>
      </c>
      <c r="E8">
        <v>230</v>
      </c>
      <c r="F8">
        <v>319</v>
      </c>
      <c r="G8">
        <v>0.14420062695924765</v>
      </c>
      <c r="H8">
        <v>0.72100313479623823</v>
      </c>
      <c r="I8">
        <v>0.13479623824451412</v>
      </c>
    </row>
    <row r="9" spans="1:9">
      <c r="A9" t="s">
        <v>63</v>
      </c>
      <c r="B9" t="s">
        <v>67</v>
      </c>
      <c r="C9">
        <v>17</v>
      </c>
      <c r="D9">
        <v>389</v>
      </c>
      <c r="E9">
        <v>346</v>
      </c>
      <c r="F9">
        <v>752</v>
      </c>
      <c r="G9">
        <v>0.51728723404255317</v>
      </c>
      <c r="H9">
        <v>0.46010638297872342</v>
      </c>
      <c r="I9">
        <v>2.2606382978723406E-2</v>
      </c>
    </row>
    <row r="10" spans="1:9">
      <c r="A10" t="s">
        <v>63</v>
      </c>
      <c r="B10" t="s">
        <v>68</v>
      </c>
      <c r="C10">
        <v>20</v>
      </c>
      <c r="D10">
        <v>877</v>
      </c>
      <c r="E10">
        <v>1000</v>
      </c>
      <c r="F10">
        <v>1897</v>
      </c>
      <c r="G10">
        <v>0.46230890880337377</v>
      </c>
      <c r="H10">
        <v>0.5271481286241434</v>
      </c>
      <c r="I10">
        <v>1.0542962572482868E-2</v>
      </c>
    </row>
    <row r="11" spans="1:9">
      <c r="A11" t="s">
        <v>63</v>
      </c>
      <c r="B11" t="s">
        <v>69</v>
      </c>
      <c r="C11">
        <v>98</v>
      </c>
      <c r="D11">
        <v>1232</v>
      </c>
      <c r="E11">
        <v>170</v>
      </c>
      <c r="F11">
        <v>1500</v>
      </c>
      <c r="G11">
        <v>0.82133333333333336</v>
      </c>
      <c r="H11">
        <v>0.11333333333333333</v>
      </c>
      <c r="I11">
        <v>6.5333333333333327E-2</v>
      </c>
    </row>
    <row r="12" spans="1:9">
      <c r="A12" t="s">
        <v>63</v>
      </c>
      <c r="B12" t="s">
        <v>70</v>
      </c>
      <c r="C12">
        <v>97</v>
      </c>
      <c r="D12">
        <v>771</v>
      </c>
      <c r="E12">
        <v>243</v>
      </c>
      <c r="F12">
        <v>1111</v>
      </c>
      <c r="G12">
        <v>0.69396939693969395</v>
      </c>
      <c r="H12">
        <v>0.21872187218721872</v>
      </c>
      <c r="I12">
        <v>8.7308730873087312E-2</v>
      </c>
    </row>
    <row r="13" spans="1:9">
      <c r="A13" t="s">
        <v>63</v>
      </c>
      <c r="B13" t="s">
        <v>71</v>
      </c>
      <c r="C13">
        <v>744</v>
      </c>
      <c r="D13">
        <v>4855</v>
      </c>
      <c r="E13">
        <v>1779</v>
      </c>
      <c r="F13">
        <v>7378</v>
      </c>
      <c r="G13">
        <v>0.65803740851179182</v>
      </c>
      <c r="H13">
        <v>0.24112225535375439</v>
      </c>
      <c r="I13">
        <v>0.10084033613445378</v>
      </c>
    </row>
    <row r="14" spans="1:9">
      <c r="A14" t="s">
        <v>63</v>
      </c>
      <c r="B14" t="s">
        <v>72</v>
      </c>
      <c r="C14">
        <v>75</v>
      </c>
      <c r="D14">
        <v>2427</v>
      </c>
      <c r="E14">
        <v>446</v>
      </c>
      <c r="F14">
        <v>2948</v>
      </c>
      <c r="G14">
        <v>0.82327001356852103</v>
      </c>
      <c r="H14">
        <v>0.15128900949796473</v>
      </c>
      <c r="I14">
        <v>2.5440976933514246E-2</v>
      </c>
    </row>
    <row r="15" spans="1:9">
      <c r="A15" t="s">
        <v>63</v>
      </c>
      <c r="B15" t="s">
        <v>73</v>
      </c>
      <c r="C15">
        <v>36</v>
      </c>
      <c r="D15">
        <v>3495</v>
      </c>
      <c r="E15">
        <v>300</v>
      </c>
      <c r="F15">
        <v>3831</v>
      </c>
      <c r="G15">
        <v>0.9122944400939702</v>
      </c>
      <c r="H15">
        <v>7.8308535630383716E-2</v>
      </c>
      <c r="I15">
        <v>9.3970242756460463E-3</v>
      </c>
    </row>
    <row r="16" spans="1:9">
      <c r="A16" t="s">
        <v>63</v>
      </c>
      <c r="B16" t="s">
        <v>74</v>
      </c>
      <c r="C16">
        <v>155</v>
      </c>
      <c r="D16">
        <v>1226</v>
      </c>
      <c r="E16">
        <v>385</v>
      </c>
      <c r="F16">
        <v>1766</v>
      </c>
      <c r="G16">
        <v>0.69422423556058888</v>
      </c>
      <c r="H16">
        <v>0.21800679501698755</v>
      </c>
      <c r="I16">
        <v>8.7768969422423557E-2</v>
      </c>
    </row>
    <row r="17" spans="1:9">
      <c r="A17" t="s">
        <v>63</v>
      </c>
      <c r="B17" t="s">
        <v>75</v>
      </c>
      <c r="C17">
        <v>606</v>
      </c>
      <c r="D17">
        <v>1941</v>
      </c>
      <c r="E17">
        <v>8449</v>
      </c>
      <c r="F17">
        <v>10996</v>
      </c>
      <c r="G17">
        <v>0.17651873408512186</v>
      </c>
      <c r="H17">
        <v>0.76837031647871956</v>
      </c>
      <c r="I17">
        <v>5.5110949436158602E-2</v>
      </c>
    </row>
    <row r="18" spans="1:9">
      <c r="A18" t="s">
        <v>63</v>
      </c>
      <c r="B18" t="s">
        <v>76</v>
      </c>
      <c r="C18">
        <v>21</v>
      </c>
      <c r="D18">
        <v>1373</v>
      </c>
      <c r="E18">
        <v>736</v>
      </c>
      <c r="F18">
        <v>2130</v>
      </c>
      <c r="G18">
        <v>0.64460093896713611</v>
      </c>
      <c r="H18">
        <v>0.34553990610328639</v>
      </c>
      <c r="I18">
        <v>9.8591549295774655E-3</v>
      </c>
    </row>
    <row r="19" spans="1:9">
      <c r="A19" t="s">
        <v>63</v>
      </c>
      <c r="B19" t="s">
        <v>85</v>
      </c>
      <c r="C19">
        <v>726</v>
      </c>
      <c r="D19">
        <v>6412</v>
      </c>
      <c r="E19">
        <v>5393</v>
      </c>
      <c r="F19">
        <v>12531</v>
      </c>
      <c r="G19">
        <v>0.51169100630436515</v>
      </c>
      <c r="H19">
        <v>0.43037267576410504</v>
      </c>
      <c r="I19">
        <v>5.7936317931529799E-2</v>
      </c>
    </row>
    <row r="20" spans="1:9">
      <c r="A20" t="s">
        <v>63</v>
      </c>
      <c r="B20" t="s">
        <v>77</v>
      </c>
      <c r="C20">
        <v>30</v>
      </c>
      <c r="D20">
        <v>2444</v>
      </c>
      <c r="E20">
        <v>397</v>
      </c>
      <c r="F20">
        <v>2871</v>
      </c>
      <c r="G20">
        <v>0.8512713340299547</v>
      </c>
      <c r="H20">
        <v>0.13827934517589691</v>
      </c>
      <c r="I20">
        <v>1.0449320794148381E-2</v>
      </c>
    </row>
    <row r="21" spans="1:9">
      <c r="A21" t="s">
        <v>63</v>
      </c>
      <c r="B21" t="s">
        <v>78</v>
      </c>
      <c r="C21">
        <v>1</v>
      </c>
      <c r="D21">
        <v>416</v>
      </c>
      <c r="E21">
        <v>366</v>
      </c>
      <c r="F21">
        <v>783</v>
      </c>
      <c r="G21">
        <v>0.53128991060025543</v>
      </c>
      <c r="H21">
        <v>0.46743295019157088</v>
      </c>
      <c r="I21">
        <v>1.277139208173691E-3</v>
      </c>
    </row>
    <row r="22" spans="1:9">
      <c r="A22" t="s">
        <v>63</v>
      </c>
      <c r="B22" t="s">
        <v>79</v>
      </c>
      <c r="C22">
        <v>599</v>
      </c>
      <c r="D22">
        <v>1263</v>
      </c>
      <c r="E22">
        <v>5377</v>
      </c>
      <c r="F22">
        <v>7239</v>
      </c>
      <c r="G22">
        <v>0.17447161210111894</v>
      </c>
      <c r="H22">
        <v>0.7427821522309711</v>
      </c>
      <c r="I22">
        <v>8.2746235667909937E-2</v>
      </c>
    </row>
    <row r="23" spans="1:9">
      <c r="A23" t="s">
        <v>63</v>
      </c>
      <c r="B23" t="s">
        <v>80</v>
      </c>
      <c r="C23">
        <v>82</v>
      </c>
      <c r="D23">
        <v>2607</v>
      </c>
      <c r="E23">
        <v>929</v>
      </c>
      <c r="F23">
        <v>3618</v>
      </c>
      <c r="G23">
        <v>0.72056384742951907</v>
      </c>
      <c r="H23">
        <v>0.25677169707020453</v>
      </c>
      <c r="I23">
        <v>2.2664455500276397E-2</v>
      </c>
    </row>
    <row r="24" spans="1:9">
      <c r="A24" t="s">
        <v>63</v>
      </c>
      <c r="B24" t="s">
        <v>81</v>
      </c>
      <c r="C24">
        <v>174</v>
      </c>
      <c r="D24">
        <v>688</v>
      </c>
      <c r="E24">
        <v>226</v>
      </c>
      <c r="F24">
        <v>1088</v>
      </c>
      <c r="G24">
        <v>0.63235294117647056</v>
      </c>
      <c r="H24">
        <v>0.20772058823529413</v>
      </c>
      <c r="I24">
        <v>0.15992647058823528</v>
      </c>
    </row>
    <row r="25" spans="1:9">
      <c r="A25" t="s">
        <v>63</v>
      </c>
      <c r="B25" t="s">
        <v>82</v>
      </c>
      <c r="C25">
        <v>30</v>
      </c>
      <c r="D25">
        <v>678</v>
      </c>
      <c r="E25">
        <v>352</v>
      </c>
      <c r="F25">
        <v>1060</v>
      </c>
      <c r="G25">
        <v>0.63962264150943393</v>
      </c>
      <c r="H25">
        <v>0.33207547169811319</v>
      </c>
      <c r="I25">
        <v>2.8301886792452831E-2</v>
      </c>
    </row>
    <row r="26" spans="1:9">
      <c r="A26" t="s">
        <v>63</v>
      </c>
      <c r="B26" t="s">
        <v>83</v>
      </c>
      <c r="C26">
        <v>18</v>
      </c>
      <c r="D26">
        <v>716</v>
      </c>
      <c r="E26">
        <v>293</v>
      </c>
      <c r="F26">
        <v>1027</v>
      </c>
      <c r="G26">
        <v>0.69717624148003898</v>
      </c>
      <c r="H26">
        <v>0.28529698149951316</v>
      </c>
      <c r="I26">
        <v>1.7526777020447908E-2</v>
      </c>
    </row>
    <row r="27" spans="1:9">
      <c r="A27" t="s">
        <v>60</v>
      </c>
      <c r="B27" t="s">
        <v>46</v>
      </c>
      <c r="C27">
        <v>20</v>
      </c>
      <c r="D27">
        <v>777</v>
      </c>
      <c r="E27">
        <v>92</v>
      </c>
      <c r="F27">
        <v>889</v>
      </c>
      <c r="G27">
        <v>0.87401574803149606</v>
      </c>
      <c r="H27">
        <v>0.10348706411698538</v>
      </c>
      <c r="I27">
        <v>2.2497187851518559E-2</v>
      </c>
    </row>
    <row r="28" spans="1:9">
      <c r="A28" t="s">
        <v>63</v>
      </c>
      <c r="B28" t="s">
        <v>46</v>
      </c>
      <c r="C28">
        <v>3938</v>
      </c>
      <c r="D28">
        <v>45870</v>
      </c>
      <c r="E28">
        <v>37538</v>
      </c>
      <c r="F28">
        <v>87346</v>
      </c>
      <c r="G28">
        <v>0.52515284042772425</v>
      </c>
      <c r="H28">
        <v>0.42976209557392442</v>
      </c>
      <c r="I28">
        <v>4.5085063998351382E-2</v>
      </c>
    </row>
    <row r="29" spans="1:9">
      <c r="A29" t="s">
        <v>48</v>
      </c>
      <c r="B29" t="s">
        <v>47</v>
      </c>
      <c r="C29">
        <v>3958</v>
      </c>
      <c r="D29">
        <v>46647</v>
      </c>
      <c r="E29">
        <v>37630</v>
      </c>
      <c r="F29">
        <v>88235</v>
      </c>
      <c r="G29">
        <v>0.52866776222587408</v>
      </c>
      <c r="H29">
        <v>0.42647475491584974</v>
      </c>
      <c r="I29">
        <v>4.4857482858276197E-2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77 - In and Out state UG </vt:lpstr>
      <vt:lpstr>Pivot</vt:lpstr>
      <vt:lpstr>data</vt:lpstr>
      <vt:lpstr>78_Pivot</vt:lpstr>
      <vt:lpstr>78_data</vt:lpstr>
      <vt:lpstr>'Table 77 - In and Out state UG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cp:lastModifiedBy>tchoi</cp:lastModifiedBy>
  <cp:lastPrinted>2012-08-02T17:08:52Z</cp:lastPrinted>
  <dcterms:created xsi:type="dcterms:W3CDTF">2003-06-19T21:33:04Z</dcterms:created>
  <dcterms:modified xsi:type="dcterms:W3CDTF">2013-01-07T19:59:10Z</dcterms:modified>
</cp:coreProperties>
</file>